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xaviforde/"/>
    </mc:Choice>
  </mc:AlternateContent>
  <xr:revisionPtr revIDLastSave="0" documentId="8_{1B566880-5789-1049-8DEE-3016A13BEED6}" xr6:coauthVersionLast="47" xr6:coauthVersionMax="47" xr10:uidLastSave="{00000000-0000-0000-0000-000000000000}"/>
  <bookViews>
    <workbookView xWindow="4760" yWindow="500" windowWidth="49380" windowHeight="25280" activeTab="2" xr2:uid="{00000000-000D-0000-FFFF-FFFF00000000}"/>
  </bookViews>
  <sheets>
    <sheet name="_source_control" sheetId="1" r:id="rId1"/>
    <sheet name="_source_tables" sheetId="2" r:id="rId2"/>
    <sheet name="_target_tables" sheetId="3" r:id="rId3"/>
    <sheet name="aw_pp_production_product" sheetId="72" r:id="rId4"/>
    <sheet name="_purchasing_purchaseorderheader" sheetId="7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73" l="1"/>
  <c r="K9" i="73"/>
  <c r="K10" i="73"/>
  <c r="K11" i="73"/>
  <c r="K7" i="73"/>
  <c r="K23" i="73"/>
  <c r="K24" i="73"/>
  <c r="K25" i="73"/>
  <c r="K26" i="73"/>
  <c r="K27" i="73"/>
  <c r="K28" i="73"/>
  <c r="K22" i="73"/>
  <c r="K13" i="73"/>
  <c r="K14" i="73"/>
  <c r="K15" i="73"/>
  <c r="K21" i="73"/>
  <c r="K20" i="73"/>
  <c r="K19" i="73"/>
  <c r="K18" i="73"/>
  <c r="K17" i="73"/>
  <c r="K16" i="73"/>
  <c r="K12" i="73"/>
  <c r="K6" i="73"/>
  <c r="K5" i="73"/>
  <c r="K4" i="73"/>
  <c r="K3" i="73"/>
  <c r="K2" i="73"/>
  <c r="J2" i="73"/>
  <c r="J6" i="73" s="1"/>
  <c r="K23" i="72"/>
  <c r="K14" i="72"/>
  <c r="K16" i="72"/>
  <c r="K15" i="72"/>
  <c r="K13" i="72"/>
  <c r="K24" i="72"/>
  <c r="K25" i="72"/>
  <c r="K26" i="72"/>
  <c r="K27" i="72"/>
  <c r="K28" i="72"/>
  <c r="K29" i="72"/>
  <c r="K3" i="72"/>
  <c r="K4" i="72"/>
  <c r="K5" i="72"/>
  <c r="K6" i="72"/>
  <c r="K7" i="72"/>
  <c r="K8" i="72"/>
  <c r="K9" i="72"/>
  <c r="K10" i="72"/>
  <c r="K11" i="72"/>
  <c r="K12" i="72"/>
  <c r="K17" i="72"/>
  <c r="K18" i="72"/>
  <c r="K19" i="72"/>
  <c r="K20" i="72"/>
  <c r="K21" i="72"/>
  <c r="K22" i="72"/>
  <c r="K2" i="72"/>
  <c r="J2" i="72"/>
  <c r="J3" i="72" s="1"/>
  <c r="J4" i="72" s="1"/>
  <c r="J5" i="72" s="1"/>
  <c r="J6" i="72" s="1"/>
  <c r="J7" i="72" s="1"/>
  <c r="J8" i="72" s="1"/>
  <c r="J9" i="72" s="1"/>
  <c r="J10" i="72" s="1"/>
  <c r="J11" i="72" s="1"/>
  <c r="J10" i="73" l="1"/>
  <c r="J9" i="73"/>
  <c r="J8" i="73"/>
  <c r="J7" i="73"/>
  <c r="J11" i="73"/>
  <c r="J27" i="73"/>
  <c r="J25" i="73"/>
  <c r="J24" i="73"/>
  <c r="J23" i="73"/>
  <c r="J22" i="73"/>
  <c r="J29" i="73"/>
  <c r="J28" i="73"/>
  <c r="J26" i="73"/>
  <c r="J15" i="73"/>
  <c r="J14" i="73"/>
  <c r="J13" i="73"/>
  <c r="J21" i="73"/>
  <c r="J20" i="73"/>
  <c r="J19" i="73"/>
  <c r="J3" i="73"/>
  <c r="J18" i="73"/>
  <c r="J5" i="73"/>
  <c r="J17" i="73"/>
  <c r="J32" i="73"/>
  <c r="J16" i="73"/>
  <c r="J4" i="73"/>
  <c r="J31" i="73"/>
  <c r="J12" i="73"/>
  <c r="J30" i="73"/>
  <c r="J12" i="72"/>
  <c r="J14" i="72" s="1"/>
  <c r="J13" i="72"/>
  <c r="J15" i="72" s="1"/>
  <c r="J16" i="72" l="1"/>
  <c r="J17" i="72" s="1"/>
  <c r="J18" i="72" s="1"/>
  <c r="J19" i="72" s="1"/>
  <c r="J20" i="72" s="1"/>
  <c r="J21" i="72" s="1"/>
  <c r="J22" i="72" s="1"/>
  <c r="J23" i="72" s="1"/>
  <c r="J24" i="72" s="1"/>
  <c r="J25" i="72" s="1"/>
  <c r="J26" i="72" s="1"/>
  <c r="J27" i="72" s="1"/>
  <c r="J28" i="72" s="1"/>
  <c r="J29" i="72" s="1"/>
  <c r="J30" i="72" s="1"/>
  <c r="J31" i="72" s="1"/>
  <c r="J32" i="72" s="1"/>
  <c r="J33" i="72" s="1"/>
</calcChain>
</file>

<file path=xl/sharedStrings.xml><?xml version="1.0" encoding="utf-8"?>
<sst xmlns="http://schemas.openxmlformats.org/spreadsheetml/2006/main" count="796" uniqueCount="197">
  <si>
    <t>Author</t>
  </si>
  <si>
    <t>Version</t>
  </si>
  <si>
    <t>Change Description</t>
  </si>
  <si>
    <t>0.1</t>
  </si>
  <si>
    <t>database_name</t>
  </si>
  <si>
    <t>table_name</t>
  </si>
  <si>
    <t>bucket_name</t>
  </si>
  <si>
    <t>prefix</t>
  </si>
  <si>
    <t>file_type</t>
  </si>
  <si>
    <t>file_options</t>
  </si>
  <si>
    <t>production_product</t>
  </si>
  <si>
    <t>production_productsubcategory</t>
  </si>
  <si>
    <t>production_unitmeasure</t>
  </si>
  <si>
    <t>internal/adventure_works</t>
  </si>
  <si>
    <t>is_active</t>
  </si>
  <si>
    <t>raw_adventure_works_{environment}</t>
  </si>
  <si>
    <t>parquet</t>
  </si>
  <si>
    <t>{"compression": "snappy"}</t>
  </si>
  <si>
    <t>y</t>
  </si>
  <si>
    <t>source_database_name</t>
  </si>
  <si>
    <t>source_table_name</t>
  </si>
  <si>
    <t>source_column_name</t>
  </si>
  <si>
    <t>source_data_type</t>
  </si>
  <si>
    <t>source_length</t>
  </si>
  <si>
    <t>source_precision</t>
  </si>
  <si>
    <t>source_scale</t>
  </si>
  <si>
    <t>source_column_comment</t>
  </si>
  <si>
    <t>target_database_name</t>
  </si>
  <si>
    <t>target_table_name</t>
  </si>
  <si>
    <t>target_column_name</t>
  </si>
  <si>
    <t>target_data_type</t>
  </si>
  <si>
    <t>target_length</t>
  </si>
  <si>
    <t>target_precision</t>
  </si>
  <si>
    <t>target_scale</t>
  </si>
  <si>
    <t>target_column_comment</t>
  </si>
  <si>
    <t>rowguid</t>
  </si>
  <si>
    <t>modifieddate</t>
  </si>
  <si>
    <t>integer</t>
  </si>
  <si>
    <t>15</t>
  </si>
  <si>
    <t>32</t>
  </si>
  <si>
    <t>0</t>
  </si>
  <si>
    <t>None.</t>
  </si>
  <si>
    <t>string</t>
  </si>
  <si>
    <t>timestamp</t>
  </si>
  <si>
    <t>name</t>
  </si>
  <si>
    <t>boolean</t>
  </si>
  <si>
    <t>3</t>
  </si>
  <si>
    <t>50</t>
  </si>
  <si>
    <t>2</t>
  </si>
  <si>
    <t>8</t>
  </si>
  <si>
    <t>25</t>
  </si>
  <si>
    <t>16</t>
  </si>
  <si>
    <t>short</t>
  </si>
  <si>
    <t>decimal</t>
  </si>
  <si>
    <t>5</t>
  </si>
  <si>
    <t>productmodelid</t>
  </si>
  <si>
    <t>productid</t>
  </si>
  <si>
    <t>productnumber</t>
  </si>
  <si>
    <t>makeflag</t>
  </si>
  <si>
    <t>finishedgoodsflag</t>
  </si>
  <si>
    <t>color</t>
  </si>
  <si>
    <t>safetystocklevel</t>
  </si>
  <si>
    <t>reorderpoint</t>
  </si>
  <si>
    <t>standardcost</t>
  </si>
  <si>
    <t>listprice</t>
  </si>
  <si>
    <t>size</t>
  </si>
  <si>
    <t>sizeunitmeasurecode</t>
  </si>
  <si>
    <t>weightunitmeasurecode</t>
  </si>
  <si>
    <t>weight</t>
  </si>
  <si>
    <t>daystomanufacture</t>
  </si>
  <si>
    <t>productline</t>
  </si>
  <si>
    <t>class</t>
  </si>
  <si>
    <t>style</t>
  </si>
  <si>
    <t>productsubcategoryid</t>
  </si>
  <si>
    <t>sellstartdate</t>
  </si>
  <si>
    <t>sellenddate</t>
  </si>
  <si>
    <t>discontinueddate</t>
  </si>
  <si>
    <t>Primary key for Product records.</t>
  </si>
  <si>
    <t>Name of the product.</t>
  </si>
  <si>
    <t>Unique product identification number.</t>
  </si>
  <si>
    <t>0 = Product is purchased, 1 = Product is manufactured in-house.</t>
  </si>
  <si>
    <t>0 = Product is not a salable item. 1 = Product is salable.</t>
  </si>
  <si>
    <t>Product color.</t>
  </si>
  <si>
    <t>Minimum inventory quantity.</t>
  </si>
  <si>
    <t>Inventory level that triggers a purchase order or work order.</t>
  </si>
  <si>
    <t>Standard cost of the product.</t>
  </si>
  <si>
    <t>Selling price.</t>
  </si>
  <si>
    <t>Product size.</t>
  </si>
  <si>
    <t>Unit of measure for Size column.</t>
  </si>
  <si>
    <t>Unit of measure for Weight column.</t>
  </si>
  <si>
    <t>Product weight.</t>
  </si>
  <si>
    <t>Number of days required to manufacture the product.</t>
  </si>
  <si>
    <t>R = Road, M = Mountain, T = Touring, S = Standard</t>
  </si>
  <si>
    <t>H = High, M = Medium, L = Low</t>
  </si>
  <si>
    <t>W = Womens, M = Mens, U = Universal</t>
  </si>
  <si>
    <t>Product is a member of this product subcategory. Foreign key to ProductSubCategory.ProductSubCategoryID.</t>
  </si>
  <si>
    <t>Product is a member of this product model. Foreign key to ProductModel.ProductModelID.</t>
  </si>
  <si>
    <t>Date the product was available for sale.</t>
  </si>
  <si>
    <t>Date the product was no longer available for sale.</t>
  </si>
  <si>
    <t>Date the product was discontinued.</t>
  </si>
  <si>
    <t>Subcategory description.</t>
  </si>
  <si>
    <t>Unit of measure description.</t>
  </si>
  <si>
    <t>Xavier Forde</t>
  </si>
  <si>
    <t>Initial version.</t>
  </si>
  <si>
    <t>curated_adventure_works_{environment}</t>
  </si>
  <si>
    <t>query</t>
  </si>
  <si>
    <t>alias</t>
  </si>
  <si>
    <t>pp</t>
  </si>
  <si>
    <t>aw_pp_production_product</t>
  </si>
  <si>
    <t>ppsc</t>
  </si>
  <si>
    <t>pum</t>
  </si>
  <si>
    <t>LEFT JOIN ( SELECT productsubcategoryid, name FROM production_productsubcategory ) ppsc ON ppsc.productsubcategoryid = pp.productsubcategoryid</t>
  </si>
  <si>
    <t>LEFT JOIN ( SELECT unitmeasurecode, name FROM  production_unitmeasure) pum ON pum.unitmeasurecode = pp.sizeunitmeasurecode</t>
  </si>
  <si>
    <t>LEFT JOIN ( SELECT unitmeasurecode, name FROM  production_unitmeasure) pum ON pum.unitmeasurecode = pp.weightunitmeasurecode</t>
  </si>
  <si>
    <t>processed_ts</t>
  </si>
  <si>
    <t>processed_day</t>
  </si>
  <si>
    <t>processed_year</t>
  </si>
  <si>
    <t>processed_month</t>
  </si>
  <si>
    <t>NOW()</t>
  </si>
  <si>
    <t>Timestamp at which the output query was executed.</t>
  </si>
  <si>
    <t>Year component of the timestamp at which the output query was executed.</t>
  </si>
  <si>
    <t>Month component of the timestamp at which the output query was executed.</t>
  </si>
  <si>
    <t>Day component of the timestamp at which the output query was executed.</t>
  </si>
  <si>
    <t>target_column_tags</t>
  </si>
  <si>
    <t>{"partition_order": 0, "contains_pii": false, "contains_pci": false}</t>
  </si>
  <si>
    <t>{"partition_order": 1, "contains_pii": false, "contains_pci": false}</t>
  </si>
  <si>
    <t>{"partition_order": 2, "contains_pii": false, "contains_pci": false}</t>
  </si>
  <si>
    <t>{"partition_order": 3, "contains_pii": false, "contains_pci": false}</t>
  </si>
  <si>
    <t>LPAD(MONTH(NOW()), 2, '0')</t>
  </si>
  <si>
    <t>LPAD(DAY(NOW()), 2, '0')</t>
  </si>
  <si>
    <t>LPAD(YEAR(NOW()), 4, '0')</t>
  </si>
  <si>
    <t>Add new table.</t>
  </si>
  <si>
    <t>purchasing_purchaseorderheader</t>
  </si>
  <si>
    <t>aw_ppoh_purchasing_purchaseorderheader</t>
  </si>
  <si>
    <t>ppoh</t>
  </si>
  <si>
    <t>purchasing_purchaseorderdetail</t>
  </si>
  <si>
    <t>purchasing_shipmethod</t>
  </si>
  <si>
    <t>ppod</t>
  </si>
  <si>
    <t>psm</t>
  </si>
  <si>
    <t>purchasing_vendor</t>
  </si>
  <si>
    <t>pv</t>
  </si>
  <si>
    <t>purchaseorderid</t>
  </si>
  <si>
    <t>revisionnumber</t>
  </si>
  <si>
    <t>status</t>
  </si>
  <si>
    <t>employeeid</t>
  </si>
  <si>
    <t>vendorid</t>
  </si>
  <si>
    <t>shipmethodid</t>
  </si>
  <si>
    <t>orderdate</t>
  </si>
  <si>
    <t>shipdate</t>
  </si>
  <si>
    <t>subtotal</t>
  </si>
  <si>
    <t>taxamt</t>
  </si>
  <si>
    <t>freight</t>
  </si>
  <si>
    <t>Primary key.</t>
  </si>
  <si>
    <t>Incremental number to track changes to the purchase order over time.</t>
  </si>
  <si>
    <t>Order current status. 1 = Pending; 2 = Approved; 3 = Rejected; 4 = Complete</t>
  </si>
  <si>
    <t>Employee who created the purchase order. Foreign key to Employee.BusinessEntityID.</t>
  </si>
  <si>
    <t>Vendor with whom the purchase order is placed. Foreign key to Vendor.BusinessEntityID.</t>
  </si>
  <si>
    <t>Shipping method. Foreign key to ShipMethod.ShipMethodID.</t>
  </si>
  <si>
    <t>Purchase order creation date.</t>
  </si>
  <si>
    <t>Estimated shipment date from the vendor.</t>
  </si>
  <si>
    <t>Purchase order subtotal. Computed as SUM(PurchaseOrderDetail.LineTotal)for the appropriate PurchaseOrderID.</t>
  </si>
  <si>
    <t>Tax amount.</t>
  </si>
  <si>
    <t>Shipping cost.</t>
  </si>
  <si>
    <t>shipbase</t>
  </si>
  <si>
    <t>shiprate</t>
  </si>
  <si>
    <t>Shipping company name.</t>
  </si>
  <si>
    <t>Minimum shipping charge.</t>
  </si>
  <si>
    <t>Shipping charge per pound.</t>
  </si>
  <si>
    <t>LEFT JOIN ( SELECT shipmethodid, name, shipbase, shiprate FROM  purchasing_shipmethod) psm ON psm.shipmethodid = ppoh.shipmethodid</t>
  </si>
  <si>
    <t>purchaseorderdetailid</t>
  </si>
  <si>
    <t>duedate</t>
  </si>
  <si>
    <t>orderqty</t>
  </si>
  <si>
    <t>unitprice</t>
  </si>
  <si>
    <t>receivedqty</t>
  </si>
  <si>
    <t>rejectedqty</t>
  </si>
  <si>
    <t>Primary key. One line number per purchased product.</t>
  </si>
  <si>
    <t>Date the product is expected to be received.</t>
  </si>
  <si>
    <t>Quantity ordered.</t>
  </si>
  <si>
    <t>Product identification number. Foreign key to Product.ProductID.</t>
  </si>
  <si>
    <t>Vendor's selling price of a single product.</t>
  </si>
  <si>
    <t>Quantity actually received from the vendor.</t>
  </si>
  <si>
    <t>Quantity rejected during inspection.</t>
  </si>
  <si>
    <t>accountnumber</t>
  </si>
  <si>
    <t>creditrating</t>
  </si>
  <si>
    <t>preferredvendorstatus</t>
  </si>
  <si>
    <t>purchasingwebserviceurl</t>
  </si>
  <si>
    <t>Vendor account (identification) number.</t>
  </si>
  <si>
    <t>Company name.</t>
  </si>
  <si>
    <t>1 = Superior, 2 = Excellent, 3 = Above average, 4 = Average, 5 = Below average</t>
  </si>
  <si>
    <t>0 = Do not use if another vendor is available. 1 = Preferred over other vendors supplying the same product.</t>
  </si>
  <si>
    <t>1024</t>
  </si>
  <si>
    <t>Vendor URL.</t>
  </si>
  <si>
    <t>LEFT JOIN ( SELECT businessentityid, accountnumber, name, creditrating, preferredvendorstatus,  activeflag, purchasingwebserviceurl FROM  purchasing_vendor) pv ON pv.businessentityid = ppoh.vendorid AND pv.activeflag = TRUE</t>
  </si>
  <si>
    <t>LEFT JOIN ( SELECT purchaseorderid, purchaseorderdetailid, duedate, orderqty, productid, unitprice, receivedqty, rejectedqty FROM  purchasing_purchaseorderdetail) ppod ON ppod.purchaseorderid = ppoh.purchaseorderid</t>
  </si>
  <si>
    <t>Update bucket name.</t>
  </si>
  <si>
    <t>datapipeliner-raw</t>
  </si>
  <si>
    <t>datapipeliner-curated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</si>
</sst>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workbookViewId="0">
      <selection activeCell="F25" sqref="F25"/>
    </sheetView>
  </sheetViews>
  <sheetFormatPr baseColWidth="10" defaultColWidth="8.83203125" defaultRowHeight="15" x14ac:dyDescent="0.2"/>
  <cols>
    <col min="1" max="1" width="10.5" bestFit="1" customWidth="1"/>
    <col min="2" max="2" width="7.1640625" bestFit="1" customWidth="1"/>
    <col min="3" max="3" width="17.33203125" bestFit="1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102</v>
      </c>
      <c r="B2" t="s">
        <v>3</v>
      </c>
      <c r="C2" t="s">
        <v>103</v>
      </c>
    </row>
    <row r="3" spans="1:3" x14ac:dyDescent="0.2">
      <c r="A3" t="s">
        <v>102</v>
      </c>
      <c r="B3">
        <v>0.2</v>
      </c>
      <c r="C3" t="s">
        <v>131</v>
      </c>
    </row>
    <row r="4" spans="1:3" x14ac:dyDescent="0.2">
      <c r="A4" t="s">
        <v>102</v>
      </c>
      <c r="B4">
        <v>0.3</v>
      </c>
      <c r="C4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C2" sqref="C2:C8"/>
    </sheetView>
  </sheetViews>
  <sheetFormatPr baseColWidth="10" defaultColWidth="8.83203125" defaultRowHeight="15" x14ac:dyDescent="0.2"/>
  <cols>
    <col min="1" max="1" width="32.6640625" bestFit="1" customWidth="1"/>
    <col min="2" max="2" width="26.33203125" bestFit="1" customWidth="1"/>
    <col min="3" max="3" width="36.33203125" bestFit="1" customWidth="1"/>
    <col min="4" max="4" width="21" bestFit="1" customWidth="1"/>
    <col min="5" max="5" width="21" customWidth="1"/>
    <col min="6" max="6" width="8" bestFit="1" customWidth="1"/>
    <col min="7" max="7" width="20.83203125" bestFit="1" customWidth="1"/>
  </cols>
  <sheetData>
    <row r="1" spans="1:7" x14ac:dyDescent="0.2">
      <c r="A1" s="1" t="s">
        <v>4</v>
      </c>
      <c r="B1" s="1" t="s">
        <v>5</v>
      </c>
      <c r="C1" s="1" t="s">
        <v>6</v>
      </c>
      <c r="D1" s="1" t="s">
        <v>7</v>
      </c>
      <c r="E1" s="1" t="s">
        <v>106</v>
      </c>
      <c r="F1" s="1" t="s">
        <v>8</v>
      </c>
      <c r="G1" s="1" t="s">
        <v>9</v>
      </c>
    </row>
    <row r="2" spans="1:7" x14ac:dyDescent="0.2">
      <c r="A2" t="s">
        <v>15</v>
      </c>
      <c r="B2" t="s">
        <v>10</v>
      </c>
      <c r="C2" t="s">
        <v>195</v>
      </c>
      <c r="D2" t="s">
        <v>13</v>
      </c>
      <c r="E2" t="s">
        <v>107</v>
      </c>
      <c r="F2" t="s">
        <v>16</v>
      </c>
      <c r="G2" t="s">
        <v>17</v>
      </c>
    </row>
    <row r="3" spans="1:7" x14ac:dyDescent="0.2">
      <c r="A3" t="s">
        <v>15</v>
      </c>
      <c r="B3" t="s">
        <v>11</v>
      </c>
      <c r="C3" t="s">
        <v>195</v>
      </c>
      <c r="D3" t="s">
        <v>13</v>
      </c>
      <c r="E3" t="s">
        <v>109</v>
      </c>
      <c r="F3" t="s">
        <v>16</v>
      </c>
      <c r="G3" t="s">
        <v>17</v>
      </c>
    </row>
    <row r="4" spans="1:7" x14ac:dyDescent="0.2">
      <c r="A4" t="s">
        <v>15</v>
      </c>
      <c r="B4" t="s">
        <v>12</v>
      </c>
      <c r="C4" t="s">
        <v>195</v>
      </c>
      <c r="D4" t="s">
        <v>13</v>
      </c>
      <c r="E4" t="s">
        <v>110</v>
      </c>
      <c r="F4" t="s">
        <v>16</v>
      </c>
      <c r="G4" t="s">
        <v>17</v>
      </c>
    </row>
    <row r="5" spans="1:7" x14ac:dyDescent="0.2">
      <c r="A5" t="s">
        <v>15</v>
      </c>
      <c r="B5" t="s">
        <v>132</v>
      </c>
      <c r="C5" t="s">
        <v>195</v>
      </c>
      <c r="D5" t="s">
        <v>13</v>
      </c>
      <c r="E5" t="s">
        <v>134</v>
      </c>
      <c r="F5" t="s">
        <v>16</v>
      </c>
      <c r="G5" t="s">
        <v>17</v>
      </c>
    </row>
    <row r="6" spans="1:7" x14ac:dyDescent="0.2">
      <c r="A6" t="s">
        <v>15</v>
      </c>
      <c r="B6" t="s">
        <v>135</v>
      </c>
      <c r="C6" t="s">
        <v>195</v>
      </c>
      <c r="D6" t="s">
        <v>13</v>
      </c>
      <c r="E6" t="s">
        <v>137</v>
      </c>
      <c r="F6" t="s">
        <v>16</v>
      </c>
      <c r="G6" t="s">
        <v>17</v>
      </c>
    </row>
    <row r="7" spans="1:7" x14ac:dyDescent="0.2">
      <c r="A7" t="s">
        <v>15</v>
      </c>
      <c r="B7" t="s">
        <v>136</v>
      </c>
      <c r="C7" t="s">
        <v>195</v>
      </c>
      <c r="D7" t="s">
        <v>13</v>
      </c>
      <c r="E7" t="s">
        <v>138</v>
      </c>
      <c r="F7" t="s">
        <v>16</v>
      </c>
      <c r="G7" t="s">
        <v>17</v>
      </c>
    </row>
    <row r="8" spans="1:7" x14ac:dyDescent="0.2">
      <c r="A8" t="s">
        <v>15</v>
      </c>
      <c r="B8" t="s">
        <v>139</v>
      </c>
      <c r="C8" t="s">
        <v>195</v>
      </c>
      <c r="D8" t="s">
        <v>13</v>
      </c>
      <c r="E8" t="s">
        <v>140</v>
      </c>
      <c r="F8" t="s">
        <v>16</v>
      </c>
      <c r="G8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abSelected="1" workbookViewId="0">
      <selection activeCell="C23" sqref="C23"/>
    </sheetView>
  </sheetViews>
  <sheetFormatPr baseColWidth="10" defaultColWidth="8.83203125" defaultRowHeight="15" x14ac:dyDescent="0.2"/>
  <cols>
    <col min="1" max="1" width="33.1640625" bestFit="1" customWidth="1"/>
    <col min="2" max="2" width="35" bestFit="1" customWidth="1"/>
    <col min="3" max="3" width="37" bestFit="1" customWidth="1"/>
    <col min="4" max="4" width="21" bestFit="1" customWidth="1"/>
    <col min="5" max="5" width="8" bestFit="1" customWidth="1"/>
    <col min="6" max="6" width="20.83203125" bestFit="1" customWidth="1"/>
    <col min="7" max="7" width="7.83203125" bestFit="1" customWidth="1"/>
  </cols>
  <sheetData>
    <row r="1" spans="1:7" x14ac:dyDescent="0.2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14</v>
      </c>
    </row>
    <row r="2" spans="1:7" x14ac:dyDescent="0.2">
      <c r="A2" t="s">
        <v>104</v>
      </c>
      <c r="B2" t="s">
        <v>108</v>
      </c>
      <c r="C2" t="s">
        <v>196</v>
      </c>
      <c r="D2" t="s">
        <v>13</v>
      </c>
      <c r="E2" t="s">
        <v>16</v>
      </c>
      <c r="F2" t="s">
        <v>17</v>
      </c>
      <c r="G2" t="s">
        <v>18</v>
      </c>
    </row>
    <row r="3" spans="1:7" x14ac:dyDescent="0.2">
      <c r="A3" t="s">
        <v>104</v>
      </c>
      <c r="B3" t="s">
        <v>133</v>
      </c>
      <c r="C3" t="s">
        <v>196</v>
      </c>
      <c r="D3" t="s">
        <v>13</v>
      </c>
      <c r="E3" t="s">
        <v>16</v>
      </c>
      <c r="F3" t="s">
        <v>17</v>
      </c>
      <c r="G3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AAF8-003C-C944-AA7C-D72C2304FBF9}">
  <dimension ref="A1:R33"/>
  <sheetViews>
    <sheetView workbookViewId="0">
      <selection activeCell="B28" sqref="B28"/>
    </sheetView>
  </sheetViews>
  <sheetFormatPr baseColWidth="10" defaultRowHeight="15" x14ac:dyDescent="0.2"/>
  <cols>
    <col min="1" max="1" width="30" bestFit="1" customWidth="1"/>
    <col min="2" max="2" width="26.33203125" bestFit="1" customWidth="1"/>
    <col min="3" max="3" width="22.1640625" bestFit="1" customWidth="1"/>
    <col min="4" max="4" width="14.83203125" bestFit="1" customWidth="1"/>
    <col min="5" max="5" width="12.1640625" bestFit="1" customWidth="1"/>
    <col min="6" max="6" width="14.33203125" bestFit="1" customWidth="1"/>
    <col min="7" max="7" width="11" bestFit="1" customWidth="1"/>
    <col min="8" max="8" width="85.6640625" bestFit="1" customWidth="1"/>
    <col min="9" max="9" width="33.1640625" bestFit="1" customWidth="1"/>
    <col min="10" max="10" width="34" bestFit="1" customWidth="1"/>
    <col min="11" max="11" width="29.33203125" bestFit="1" customWidth="1"/>
    <col min="12" max="12" width="14.33203125" bestFit="1" customWidth="1"/>
    <col min="13" max="13" width="11.6640625" bestFit="1" customWidth="1"/>
    <col min="14" max="14" width="13.83203125" bestFit="1" customWidth="1"/>
    <col min="15" max="15" width="10.5" bestFit="1" customWidth="1"/>
    <col min="16" max="16" width="33.83203125" customWidth="1"/>
    <col min="17" max="17" width="50" bestFit="1" customWidth="1"/>
    <col min="18" max="18" width="33.6640625" customWidth="1"/>
  </cols>
  <sheetData>
    <row r="1" spans="1:18" x14ac:dyDescent="0.2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  <c r="N1" s="1" t="s">
        <v>32</v>
      </c>
      <c r="O1" s="1" t="s">
        <v>33</v>
      </c>
      <c r="P1" s="1" t="s">
        <v>34</v>
      </c>
      <c r="Q1" s="2" t="s">
        <v>123</v>
      </c>
      <c r="R1" s="2" t="s">
        <v>105</v>
      </c>
    </row>
    <row r="2" spans="1:18" x14ac:dyDescent="0.2">
      <c r="A2" t="s">
        <v>15</v>
      </c>
      <c r="B2" t="s">
        <v>10</v>
      </c>
      <c r="C2" t="s">
        <v>56</v>
      </c>
      <c r="D2" t="s">
        <v>37</v>
      </c>
      <c r="F2" t="s">
        <v>39</v>
      </c>
      <c r="G2" t="s">
        <v>40</v>
      </c>
      <c r="H2" t="s">
        <v>77</v>
      </c>
      <c r="I2" t="s">
        <v>104</v>
      </c>
      <c r="J2" t="str">
        <f>"aw_"&amp;VLOOKUP(B2,_source_tables!B:E, 4, 0)&amp;"_"&amp;B2</f>
        <v>aw_pp_production_product</v>
      </c>
      <c r="K2" t="str">
        <f>VLOOKUP(B2,_source_tables!B:E, 4, 0)&amp;"_"&amp;C2</f>
        <v>pp_productid</v>
      </c>
      <c r="L2" t="s">
        <v>37</v>
      </c>
      <c r="N2" t="s">
        <v>39</v>
      </c>
      <c r="O2" t="s">
        <v>40</v>
      </c>
      <c r="P2" t="s">
        <v>77</v>
      </c>
      <c r="Q2" t="s">
        <v>124</v>
      </c>
    </row>
    <row r="3" spans="1:18" x14ac:dyDescent="0.2">
      <c r="A3" t="s">
        <v>15</v>
      </c>
      <c r="B3" t="s">
        <v>10</v>
      </c>
      <c r="C3" t="s">
        <v>44</v>
      </c>
      <c r="D3" t="s">
        <v>42</v>
      </c>
      <c r="E3" t="s">
        <v>47</v>
      </c>
      <c r="H3" t="s">
        <v>78</v>
      </c>
      <c r="I3" t="s">
        <v>104</v>
      </c>
      <c r="J3" t="str">
        <f>J2</f>
        <v>aw_pp_production_product</v>
      </c>
      <c r="K3" t="str">
        <f>VLOOKUP(B3,_source_tables!B:E, 4, 0)&amp;"_"&amp;C3</f>
        <v>pp_name</v>
      </c>
      <c r="L3" t="s">
        <v>42</v>
      </c>
      <c r="M3" t="s">
        <v>47</v>
      </c>
      <c r="P3" t="s">
        <v>78</v>
      </c>
      <c r="Q3" t="s">
        <v>124</v>
      </c>
    </row>
    <row r="4" spans="1:18" x14ac:dyDescent="0.2">
      <c r="A4" t="s">
        <v>15</v>
      </c>
      <c r="B4" t="s">
        <v>10</v>
      </c>
      <c r="C4" t="s">
        <v>57</v>
      </c>
      <c r="D4" t="s">
        <v>42</v>
      </c>
      <c r="E4" t="s">
        <v>50</v>
      </c>
      <c r="H4" t="s">
        <v>79</v>
      </c>
      <c r="I4" t="s">
        <v>104</v>
      </c>
      <c r="J4" t="str">
        <f t="shared" ref="J4:J33" si="0">J3</f>
        <v>aw_pp_production_product</v>
      </c>
      <c r="K4" t="str">
        <f>VLOOKUP(B4,_source_tables!B:E, 4, 0)&amp;"_"&amp;C4</f>
        <v>pp_productnumber</v>
      </c>
      <c r="L4" t="s">
        <v>42</v>
      </c>
      <c r="M4" t="s">
        <v>50</v>
      </c>
      <c r="P4" t="s">
        <v>79</v>
      </c>
      <c r="Q4" t="s">
        <v>124</v>
      </c>
    </row>
    <row r="5" spans="1:18" x14ac:dyDescent="0.2">
      <c r="A5" t="s">
        <v>15</v>
      </c>
      <c r="B5" t="s">
        <v>10</v>
      </c>
      <c r="C5" t="s">
        <v>58</v>
      </c>
      <c r="D5" t="s">
        <v>45</v>
      </c>
      <c r="H5" t="s">
        <v>80</v>
      </c>
      <c r="I5" t="s">
        <v>104</v>
      </c>
      <c r="J5" t="str">
        <f t="shared" si="0"/>
        <v>aw_pp_production_product</v>
      </c>
      <c r="K5" t="str">
        <f>VLOOKUP(B5,_source_tables!B:E, 4, 0)&amp;"_"&amp;C5</f>
        <v>pp_makeflag</v>
      </c>
      <c r="L5" t="s">
        <v>45</v>
      </c>
      <c r="P5" t="s">
        <v>80</v>
      </c>
      <c r="Q5" t="s">
        <v>124</v>
      </c>
    </row>
    <row r="6" spans="1:18" x14ac:dyDescent="0.2">
      <c r="A6" t="s">
        <v>15</v>
      </c>
      <c r="B6" t="s">
        <v>10</v>
      </c>
      <c r="C6" t="s">
        <v>59</v>
      </c>
      <c r="D6" t="s">
        <v>45</v>
      </c>
      <c r="H6" t="s">
        <v>81</v>
      </c>
      <c r="I6" t="s">
        <v>104</v>
      </c>
      <c r="J6" t="str">
        <f t="shared" si="0"/>
        <v>aw_pp_production_product</v>
      </c>
      <c r="K6" t="str">
        <f>VLOOKUP(B6,_source_tables!B:E, 4, 0)&amp;"_"&amp;C6</f>
        <v>pp_finishedgoodsflag</v>
      </c>
      <c r="L6" t="s">
        <v>45</v>
      </c>
      <c r="P6" t="s">
        <v>81</v>
      </c>
      <c r="Q6" t="s">
        <v>124</v>
      </c>
    </row>
    <row r="7" spans="1:18" x14ac:dyDescent="0.2">
      <c r="A7" t="s">
        <v>15</v>
      </c>
      <c r="B7" t="s">
        <v>10</v>
      </c>
      <c r="C7" t="s">
        <v>60</v>
      </c>
      <c r="D7" t="s">
        <v>42</v>
      </c>
      <c r="E7" t="s">
        <v>38</v>
      </c>
      <c r="H7" t="s">
        <v>82</v>
      </c>
      <c r="I7" t="s">
        <v>104</v>
      </c>
      <c r="J7" t="str">
        <f t="shared" si="0"/>
        <v>aw_pp_production_product</v>
      </c>
      <c r="K7" t="str">
        <f>VLOOKUP(B7,_source_tables!B:E, 4, 0)&amp;"_"&amp;C7</f>
        <v>pp_color</v>
      </c>
      <c r="L7" t="s">
        <v>42</v>
      </c>
      <c r="M7" t="s">
        <v>38</v>
      </c>
      <c r="P7" t="s">
        <v>82</v>
      </c>
      <c r="Q7" t="s">
        <v>124</v>
      </c>
    </row>
    <row r="8" spans="1:18" x14ac:dyDescent="0.2">
      <c r="A8" t="s">
        <v>15</v>
      </c>
      <c r="B8" t="s">
        <v>10</v>
      </c>
      <c r="C8" t="s">
        <v>61</v>
      </c>
      <c r="D8" t="s">
        <v>52</v>
      </c>
      <c r="F8" t="s">
        <v>51</v>
      </c>
      <c r="G8" t="s">
        <v>40</v>
      </c>
      <c r="H8" t="s">
        <v>83</v>
      </c>
      <c r="I8" t="s">
        <v>104</v>
      </c>
      <c r="J8" t="str">
        <f t="shared" si="0"/>
        <v>aw_pp_production_product</v>
      </c>
      <c r="K8" t="str">
        <f>VLOOKUP(B8,_source_tables!B:E, 4, 0)&amp;"_"&amp;C8</f>
        <v>pp_safetystocklevel</v>
      </c>
      <c r="L8" t="s">
        <v>52</v>
      </c>
      <c r="N8" t="s">
        <v>51</v>
      </c>
      <c r="O8" t="s">
        <v>40</v>
      </c>
      <c r="P8" t="s">
        <v>83</v>
      </c>
      <c r="Q8" t="s">
        <v>124</v>
      </c>
    </row>
    <row r="9" spans="1:18" x14ac:dyDescent="0.2">
      <c r="A9" t="s">
        <v>15</v>
      </c>
      <c r="B9" t="s">
        <v>10</v>
      </c>
      <c r="C9" t="s">
        <v>62</v>
      </c>
      <c r="D9" t="s">
        <v>52</v>
      </c>
      <c r="F9" t="s">
        <v>51</v>
      </c>
      <c r="G9" t="s">
        <v>40</v>
      </c>
      <c r="H9" t="s">
        <v>84</v>
      </c>
      <c r="I9" t="s">
        <v>104</v>
      </c>
      <c r="J9" t="str">
        <f t="shared" si="0"/>
        <v>aw_pp_production_product</v>
      </c>
      <c r="K9" t="str">
        <f>VLOOKUP(B9,_source_tables!B:E, 4, 0)&amp;"_"&amp;C9</f>
        <v>pp_reorderpoint</v>
      </c>
      <c r="L9" t="s">
        <v>52</v>
      </c>
      <c r="N9" t="s">
        <v>51</v>
      </c>
      <c r="O9" t="s">
        <v>40</v>
      </c>
      <c r="P9" t="s">
        <v>84</v>
      </c>
      <c r="Q9" t="s">
        <v>124</v>
      </c>
    </row>
    <row r="10" spans="1:18" x14ac:dyDescent="0.2">
      <c r="A10" t="s">
        <v>15</v>
      </c>
      <c r="B10" t="s">
        <v>10</v>
      </c>
      <c r="C10" t="s">
        <v>63</v>
      </c>
      <c r="D10" t="s">
        <v>53</v>
      </c>
      <c r="F10">
        <v>38</v>
      </c>
      <c r="G10">
        <v>10</v>
      </c>
      <c r="H10" t="s">
        <v>85</v>
      </c>
      <c r="I10" t="s">
        <v>104</v>
      </c>
      <c r="J10" t="str">
        <f t="shared" si="0"/>
        <v>aw_pp_production_product</v>
      </c>
      <c r="K10" t="str">
        <f>VLOOKUP(B10,_source_tables!B:E, 4, 0)&amp;"_"&amp;C10</f>
        <v>pp_standardcost</v>
      </c>
      <c r="L10" t="s">
        <v>53</v>
      </c>
      <c r="N10">
        <v>38</v>
      </c>
      <c r="O10">
        <v>10</v>
      </c>
      <c r="P10" t="s">
        <v>85</v>
      </c>
      <c r="Q10" t="s">
        <v>124</v>
      </c>
    </row>
    <row r="11" spans="1:18" x14ac:dyDescent="0.2">
      <c r="A11" t="s">
        <v>15</v>
      </c>
      <c r="B11" t="s">
        <v>10</v>
      </c>
      <c r="C11" t="s">
        <v>64</v>
      </c>
      <c r="D11" t="s">
        <v>53</v>
      </c>
      <c r="F11">
        <v>38</v>
      </c>
      <c r="G11">
        <v>10</v>
      </c>
      <c r="H11" t="s">
        <v>86</v>
      </c>
      <c r="I11" t="s">
        <v>104</v>
      </c>
      <c r="J11" t="str">
        <f t="shared" si="0"/>
        <v>aw_pp_production_product</v>
      </c>
      <c r="K11" t="str">
        <f>VLOOKUP(B11,_source_tables!B:E, 4, 0)&amp;"_"&amp;C11</f>
        <v>pp_listprice</v>
      </c>
      <c r="L11" t="s">
        <v>53</v>
      </c>
      <c r="N11">
        <v>38</v>
      </c>
      <c r="O11">
        <v>10</v>
      </c>
      <c r="P11" t="s">
        <v>86</v>
      </c>
      <c r="Q11" t="s">
        <v>124</v>
      </c>
    </row>
    <row r="12" spans="1:18" x14ac:dyDescent="0.2">
      <c r="A12" t="s">
        <v>15</v>
      </c>
      <c r="B12" t="s">
        <v>10</v>
      </c>
      <c r="C12" t="s">
        <v>65</v>
      </c>
      <c r="D12" t="s">
        <v>42</v>
      </c>
      <c r="E12" t="s">
        <v>54</v>
      </c>
      <c r="H12" t="s">
        <v>87</v>
      </c>
      <c r="I12" t="s">
        <v>104</v>
      </c>
      <c r="J12" t="str">
        <f t="shared" si="0"/>
        <v>aw_pp_production_product</v>
      </c>
      <c r="K12" t="str">
        <f>VLOOKUP(B12,_source_tables!B:E, 4, 0)&amp;"_"&amp;C12</f>
        <v>pp_size</v>
      </c>
      <c r="L12" t="s">
        <v>42</v>
      </c>
      <c r="M12" t="s">
        <v>54</v>
      </c>
      <c r="P12" t="s">
        <v>87</v>
      </c>
      <c r="Q12" t="s">
        <v>124</v>
      </c>
    </row>
    <row r="13" spans="1:18" x14ac:dyDescent="0.2">
      <c r="A13" t="s">
        <v>15</v>
      </c>
      <c r="B13" t="s">
        <v>10</v>
      </c>
      <c r="C13" t="s">
        <v>66</v>
      </c>
      <c r="D13" t="s">
        <v>42</v>
      </c>
      <c r="E13" t="s">
        <v>46</v>
      </c>
      <c r="H13" t="s">
        <v>88</v>
      </c>
      <c r="I13" t="s">
        <v>104</v>
      </c>
      <c r="J13" t="str">
        <f>J11</f>
        <v>aw_pp_production_product</v>
      </c>
      <c r="K13" t="str">
        <f>VLOOKUP(B13,_source_tables!B:E, 4, 0)&amp;"_"&amp;C13</f>
        <v>pp_sizeunitmeasurecode</v>
      </c>
      <c r="L13" t="s">
        <v>42</v>
      </c>
      <c r="M13" t="s">
        <v>46</v>
      </c>
      <c r="P13" t="s">
        <v>88</v>
      </c>
      <c r="Q13" t="s">
        <v>124</v>
      </c>
    </row>
    <row r="14" spans="1:18" x14ac:dyDescent="0.2">
      <c r="A14" t="s">
        <v>15</v>
      </c>
      <c r="B14" t="s">
        <v>12</v>
      </c>
      <c r="C14" t="s">
        <v>44</v>
      </c>
      <c r="D14" t="s">
        <v>42</v>
      </c>
      <c r="E14" t="s">
        <v>47</v>
      </c>
      <c r="H14" t="s">
        <v>101</v>
      </c>
      <c r="I14" t="s">
        <v>104</v>
      </c>
      <c r="J14" t="str">
        <f>J12</f>
        <v>aw_pp_production_product</v>
      </c>
      <c r="K14" t="str">
        <f>VLOOKUP(B14,_source_tables!B:E, 4, 0)&amp;"_"&amp;C13&amp;"_"&amp;C14</f>
        <v>pum_sizeunitmeasurecode_name</v>
      </c>
      <c r="L14" t="s">
        <v>42</v>
      </c>
      <c r="M14" t="s">
        <v>47</v>
      </c>
      <c r="P14" t="s">
        <v>101</v>
      </c>
      <c r="Q14" t="s">
        <v>124</v>
      </c>
      <c r="R14" t="s">
        <v>112</v>
      </c>
    </row>
    <row r="15" spans="1:18" x14ac:dyDescent="0.2">
      <c r="A15" t="s">
        <v>15</v>
      </c>
      <c r="B15" t="s">
        <v>10</v>
      </c>
      <c r="C15" t="s">
        <v>67</v>
      </c>
      <c r="D15" t="s">
        <v>42</v>
      </c>
      <c r="E15" t="s">
        <v>46</v>
      </c>
      <c r="H15" t="s">
        <v>89</v>
      </c>
      <c r="I15" t="s">
        <v>104</v>
      </c>
      <c r="J15" t="str">
        <f>J13</f>
        <v>aw_pp_production_product</v>
      </c>
      <c r="K15" t="str">
        <f>VLOOKUP(B15,_source_tables!B:E, 4, 0)&amp;"_"&amp;C15</f>
        <v>pp_weightunitmeasurecode</v>
      </c>
      <c r="L15" t="s">
        <v>42</v>
      </c>
      <c r="M15" t="s">
        <v>46</v>
      </c>
      <c r="P15" t="s">
        <v>89</v>
      </c>
      <c r="Q15" t="s">
        <v>124</v>
      </c>
    </row>
    <row r="16" spans="1:18" x14ac:dyDescent="0.2">
      <c r="A16" t="s">
        <v>15</v>
      </c>
      <c r="B16" t="s">
        <v>12</v>
      </c>
      <c r="C16" t="s">
        <v>44</v>
      </c>
      <c r="D16" t="s">
        <v>42</v>
      </c>
      <c r="E16" t="s">
        <v>47</v>
      </c>
      <c r="H16" t="s">
        <v>101</v>
      </c>
      <c r="I16" t="s">
        <v>104</v>
      </c>
      <c r="J16" t="str">
        <f>J14</f>
        <v>aw_pp_production_product</v>
      </c>
      <c r="K16" t="str">
        <f>VLOOKUP(B16,_source_tables!B:E, 4, 0)&amp;"_"&amp;C15&amp;"_"&amp;C16</f>
        <v>pum_weightunitmeasurecode_name</v>
      </c>
      <c r="L16" t="s">
        <v>42</v>
      </c>
      <c r="M16" t="s">
        <v>47</v>
      </c>
      <c r="P16" t="s">
        <v>101</v>
      </c>
      <c r="Q16" t="s">
        <v>124</v>
      </c>
      <c r="R16" t="s">
        <v>113</v>
      </c>
    </row>
    <row r="17" spans="1:18" x14ac:dyDescent="0.2">
      <c r="A17" t="s">
        <v>15</v>
      </c>
      <c r="B17" t="s">
        <v>10</v>
      </c>
      <c r="C17" t="s">
        <v>68</v>
      </c>
      <c r="D17" t="s">
        <v>53</v>
      </c>
      <c r="F17" t="s">
        <v>49</v>
      </c>
      <c r="G17" t="s">
        <v>48</v>
      </c>
      <c r="H17" t="s">
        <v>90</v>
      </c>
      <c r="I17" t="s">
        <v>104</v>
      </c>
      <c r="J17" t="str">
        <f t="shared" si="0"/>
        <v>aw_pp_production_product</v>
      </c>
      <c r="K17" t="str">
        <f>VLOOKUP(B17,_source_tables!B:E, 4, 0)&amp;"_"&amp;C17</f>
        <v>pp_weight</v>
      </c>
      <c r="L17" t="s">
        <v>53</v>
      </c>
      <c r="N17" t="s">
        <v>49</v>
      </c>
      <c r="O17" t="s">
        <v>48</v>
      </c>
      <c r="P17" t="s">
        <v>90</v>
      </c>
      <c r="Q17" t="s">
        <v>124</v>
      </c>
    </row>
    <row r="18" spans="1:18" x14ac:dyDescent="0.2">
      <c r="A18" t="s">
        <v>15</v>
      </c>
      <c r="B18" t="s">
        <v>10</v>
      </c>
      <c r="C18" t="s">
        <v>69</v>
      </c>
      <c r="D18" t="s">
        <v>37</v>
      </c>
      <c r="F18" t="s">
        <v>39</v>
      </c>
      <c r="G18" t="s">
        <v>40</v>
      </c>
      <c r="H18" t="s">
        <v>91</v>
      </c>
      <c r="I18" t="s">
        <v>104</v>
      </c>
      <c r="J18" t="str">
        <f t="shared" si="0"/>
        <v>aw_pp_production_product</v>
      </c>
      <c r="K18" t="str">
        <f>VLOOKUP(B18,_source_tables!B:E, 4, 0)&amp;"_"&amp;C18</f>
        <v>pp_daystomanufacture</v>
      </c>
      <c r="L18" t="s">
        <v>37</v>
      </c>
      <c r="N18" t="s">
        <v>39</v>
      </c>
      <c r="O18" t="s">
        <v>40</v>
      </c>
      <c r="P18" t="s">
        <v>91</v>
      </c>
      <c r="Q18" t="s">
        <v>124</v>
      </c>
    </row>
    <row r="19" spans="1:18" x14ac:dyDescent="0.2">
      <c r="A19" t="s">
        <v>15</v>
      </c>
      <c r="B19" t="s">
        <v>10</v>
      </c>
      <c r="C19" t="s">
        <v>70</v>
      </c>
      <c r="D19" t="s">
        <v>42</v>
      </c>
      <c r="E19" t="s">
        <v>48</v>
      </c>
      <c r="H19" t="s">
        <v>92</v>
      </c>
      <c r="I19" t="s">
        <v>104</v>
      </c>
      <c r="J19" t="str">
        <f t="shared" si="0"/>
        <v>aw_pp_production_product</v>
      </c>
      <c r="K19" t="str">
        <f>VLOOKUP(B19,_source_tables!B:E, 4, 0)&amp;"_"&amp;C19</f>
        <v>pp_productline</v>
      </c>
      <c r="L19" t="s">
        <v>42</v>
      </c>
      <c r="M19" t="s">
        <v>48</v>
      </c>
      <c r="P19" t="s">
        <v>92</v>
      </c>
      <c r="Q19" t="s">
        <v>124</v>
      </c>
    </row>
    <row r="20" spans="1:18" x14ac:dyDescent="0.2">
      <c r="A20" t="s">
        <v>15</v>
      </c>
      <c r="B20" t="s">
        <v>10</v>
      </c>
      <c r="C20" t="s">
        <v>71</v>
      </c>
      <c r="D20" t="s">
        <v>42</v>
      </c>
      <c r="E20" t="s">
        <v>48</v>
      </c>
      <c r="H20" t="s">
        <v>93</v>
      </c>
      <c r="I20" t="s">
        <v>104</v>
      </c>
      <c r="J20" t="str">
        <f t="shared" si="0"/>
        <v>aw_pp_production_product</v>
      </c>
      <c r="K20" t="str">
        <f>VLOOKUP(B20,_source_tables!B:E, 4, 0)&amp;"_"&amp;C20</f>
        <v>pp_class</v>
      </c>
      <c r="L20" t="s">
        <v>42</v>
      </c>
      <c r="M20" t="s">
        <v>48</v>
      </c>
      <c r="P20" t="s">
        <v>93</v>
      </c>
      <c r="Q20" t="s">
        <v>124</v>
      </c>
    </row>
    <row r="21" spans="1:18" x14ac:dyDescent="0.2">
      <c r="A21" t="s">
        <v>15</v>
      </c>
      <c r="B21" t="s">
        <v>10</v>
      </c>
      <c r="C21" t="s">
        <v>72</v>
      </c>
      <c r="D21" t="s">
        <v>42</v>
      </c>
      <c r="E21" t="s">
        <v>48</v>
      </c>
      <c r="H21" t="s">
        <v>94</v>
      </c>
      <c r="I21" t="s">
        <v>104</v>
      </c>
      <c r="J21" t="str">
        <f t="shared" si="0"/>
        <v>aw_pp_production_product</v>
      </c>
      <c r="K21" t="str">
        <f>VLOOKUP(B21,_source_tables!B:E, 4, 0)&amp;"_"&amp;C21</f>
        <v>pp_style</v>
      </c>
      <c r="L21" t="s">
        <v>42</v>
      </c>
      <c r="M21" t="s">
        <v>48</v>
      </c>
      <c r="P21" t="s">
        <v>94</v>
      </c>
      <c r="Q21" t="s">
        <v>124</v>
      </c>
    </row>
    <row r="22" spans="1:18" x14ac:dyDescent="0.2">
      <c r="A22" t="s">
        <v>15</v>
      </c>
      <c r="B22" t="s">
        <v>10</v>
      </c>
      <c r="C22" t="s">
        <v>73</v>
      </c>
      <c r="D22" t="s">
        <v>37</v>
      </c>
      <c r="F22" t="s">
        <v>39</v>
      </c>
      <c r="G22" t="s">
        <v>40</v>
      </c>
      <c r="H22" t="s">
        <v>95</v>
      </c>
      <c r="I22" t="s">
        <v>104</v>
      </c>
      <c r="J22" t="str">
        <f t="shared" si="0"/>
        <v>aw_pp_production_product</v>
      </c>
      <c r="K22" t="str">
        <f>VLOOKUP(B22,_source_tables!B:E, 4, 0)&amp;"_"&amp;C22</f>
        <v>pp_productsubcategoryid</v>
      </c>
      <c r="L22" t="s">
        <v>37</v>
      </c>
      <c r="N22" t="s">
        <v>39</v>
      </c>
      <c r="O22" t="s">
        <v>40</v>
      </c>
      <c r="P22" t="s">
        <v>95</v>
      </c>
      <c r="Q22" t="s">
        <v>124</v>
      </c>
    </row>
    <row r="23" spans="1:18" x14ac:dyDescent="0.2">
      <c r="A23" t="s">
        <v>15</v>
      </c>
      <c r="B23" t="s">
        <v>11</v>
      </c>
      <c r="C23" t="s">
        <v>44</v>
      </c>
      <c r="D23" t="s">
        <v>42</v>
      </c>
      <c r="E23" t="s">
        <v>47</v>
      </c>
      <c r="H23" t="s">
        <v>100</v>
      </c>
      <c r="I23" t="s">
        <v>104</v>
      </c>
      <c r="J23" t="str">
        <f t="shared" si="0"/>
        <v>aw_pp_production_product</v>
      </c>
      <c r="K23" t="str">
        <f>VLOOKUP(B23,_source_tables!B:E, 4, 0)&amp;"_"&amp;C22&amp;"_"&amp;C23</f>
        <v>ppsc_productsubcategoryid_name</v>
      </c>
      <c r="L23" t="s">
        <v>42</v>
      </c>
      <c r="M23" t="s">
        <v>47</v>
      </c>
      <c r="P23" t="s">
        <v>100</v>
      </c>
      <c r="Q23" t="s">
        <v>124</v>
      </c>
      <c r="R23" t="s">
        <v>111</v>
      </c>
    </row>
    <row r="24" spans="1:18" x14ac:dyDescent="0.2">
      <c r="A24" t="s">
        <v>15</v>
      </c>
      <c r="B24" t="s">
        <v>10</v>
      </c>
      <c r="C24" t="s">
        <v>55</v>
      </c>
      <c r="D24" t="s">
        <v>37</v>
      </c>
      <c r="F24" t="s">
        <v>39</v>
      </c>
      <c r="G24" t="s">
        <v>40</v>
      </c>
      <c r="H24" t="s">
        <v>96</v>
      </c>
      <c r="I24" t="s">
        <v>104</v>
      </c>
      <c r="J24" t="str">
        <f t="shared" si="0"/>
        <v>aw_pp_production_product</v>
      </c>
      <c r="K24" t="str">
        <f>VLOOKUP(B24,_source_tables!B:E, 4, 0)&amp;"_"&amp;C24</f>
        <v>pp_productmodelid</v>
      </c>
      <c r="L24" t="s">
        <v>37</v>
      </c>
      <c r="N24" t="s">
        <v>39</v>
      </c>
      <c r="O24" t="s">
        <v>40</v>
      </c>
      <c r="P24" t="s">
        <v>96</v>
      </c>
      <c r="Q24" t="s">
        <v>124</v>
      </c>
    </row>
    <row r="25" spans="1:18" x14ac:dyDescent="0.2">
      <c r="A25" t="s">
        <v>15</v>
      </c>
      <c r="B25" t="s">
        <v>10</v>
      </c>
      <c r="C25" t="s">
        <v>74</v>
      </c>
      <c r="D25" t="s">
        <v>43</v>
      </c>
      <c r="H25" t="s">
        <v>97</v>
      </c>
      <c r="I25" t="s">
        <v>104</v>
      </c>
      <c r="J25" t="str">
        <f t="shared" si="0"/>
        <v>aw_pp_production_product</v>
      </c>
      <c r="K25" t="str">
        <f>VLOOKUP(B25,_source_tables!B:E, 4, 0)&amp;"_"&amp;C25</f>
        <v>pp_sellstartdate</v>
      </c>
      <c r="L25" t="s">
        <v>43</v>
      </c>
      <c r="P25" t="s">
        <v>97</v>
      </c>
      <c r="Q25" t="s">
        <v>124</v>
      </c>
    </row>
    <row r="26" spans="1:18" x14ac:dyDescent="0.2">
      <c r="A26" t="s">
        <v>15</v>
      </c>
      <c r="B26" t="s">
        <v>10</v>
      </c>
      <c r="C26" t="s">
        <v>75</v>
      </c>
      <c r="D26" t="s">
        <v>43</v>
      </c>
      <c r="H26" t="s">
        <v>98</v>
      </c>
      <c r="I26" t="s">
        <v>104</v>
      </c>
      <c r="J26" t="str">
        <f t="shared" si="0"/>
        <v>aw_pp_production_product</v>
      </c>
      <c r="K26" t="str">
        <f>VLOOKUP(B26,_source_tables!B:E, 4, 0)&amp;"_"&amp;C26</f>
        <v>pp_sellenddate</v>
      </c>
      <c r="L26" t="s">
        <v>43</v>
      </c>
      <c r="P26" t="s">
        <v>98</v>
      </c>
      <c r="Q26" t="s">
        <v>124</v>
      </c>
    </row>
    <row r="27" spans="1:18" x14ac:dyDescent="0.2">
      <c r="A27" t="s">
        <v>15</v>
      </c>
      <c r="B27" t="s">
        <v>10</v>
      </c>
      <c r="C27" t="s">
        <v>76</v>
      </c>
      <c r="D27" t="s">
        <v>43</v>
      </c>
      <c r="H27" t="s">
        <v>99</v>
      </c>
      <c r="I27" t="s">
        <v>104</v>
      </c>
      <c r="J27" t="str">
        <f t="shared" si="0"/>
        <v>aw_pp_production_product</v>
      </c>
      <c r="K27" t="str">
        <f>VLOOKUP(B27,_source_tables!B:E, 4, 0)&amp;"_"&amp;C27</f>
        <v>pp_discontinueddate</v>
      </c>
      <c r="L27" t="s">
        <v>43</v>
      </c>
      <c r="P27" t="s">
        <v>99</v>
      </c>
      <c r="Q27" t="s">
        <v>124</v>
      </c>
    </row>
    <row r="28" spans="1:18" x14ac:dyDescent="0.2">
      <c r="A28" t="s">
        <v>15</v>
      </c>
      <c r="B28" t="s">
        <v>10</v>
      </c>
      <c r="C28" t="s">
        <v>35</v>
      </c>
      <c r="D28" t="s">
        <v>42</v>
      </c>
      <c r="H28" t="s">
        <v>41</v>
      </c>
      <c r="I28" t="s">
        <v>104</v>
      </c>
      <c r="J28" t="str">
        <f t="shared" si="0"/>
        <v>aw_pp_production_product</v>
      </c>
      <c r="K28" t="str">
        <f>VLOOKUP(B28,_source_tables!B:E, 4, 0)&amp;"_"&amp;C28</f>
        <v>pp_rowguid</v>
      </c>
      <c r="L28" t="s">
        <v>42</v>
      </c>
      <c r="P28" t="s">
        <v>41</v>
      </c>
      <c r="Q28" t="s">
        <v>124</v>
      </c>
    </row>
    <row r="29" spans="1:18" x14ac:dyDescent="0.2">
      <c r="A29" t="s">
        <v>15</v>
      </c>
      <c r="B29" t="s">
        <v>10</v>
      </c>
      <c r="C29" t="s">
        <v>36</v>
      </c>
      <c r="D29" t="s">
        <v>43</v>
      </c>
      <c r="H29" t="s">
        <v>41</v>
      </c>
      <c r="I29" t="s">
        <v>104</v>
      </c>
      <c r="J29" t="str">
        <f t="shared" si="0"/>
        <v>aw_pp_production_product</v>
      </c>
      <c r="K29" t="str">
        <f>VLOOKUP(B29,_source_tables!B:E, 4, 0)&amp;"_"&amp;C29</f>
        <v>pp_modifieddate</v>
      </c>
      <c r="L29" t="s">
        <v>43</v>
      </c>
      <c r="P29" t="s">
        <v>41</v>
      </c>
      <c r="Q29" t="s">
        <v>124</v>
      </c>
    </row>
    <row r="30" spans="1:18" x14ac:dyDescent="0.2">
      <c r="C30" t="s">
        <v>118</v>
      </c>
      <c r="D30" t="s">
        <v>43</v>
      </c>
      <c r="H30" t="s">
        <v>119</v>
      </c>
      <c r="I30" t="s">
        <v>104</v>
      </c>
      <c r="J30" t="str">
        <f t="shared" si="0"/>
        <v>aw_pp_production_product</v>
      </c>
      <c r="K30" t="s">
        <v>114</v>
      </c>
      <c r="L30" s="3" t="s">
        <v>43</v>
      </c>
      <c r="M30" s="3"/>
      <c r="P30" t="s">
        <v>119</v>
      </c>
      <c r="Q30" t="s">
        <v>124</v>
      </c>
    </row>
    <row r="31" spans="1:18" x14ac:dyDescent="0.2">
      <c r="C31" t="s">
        <v>130</v>
      </c>
      <c r="D31" t="s">
        <v>42</v>
      </c>
      <c r="E31">
        <v>4</v>
      </c>
      <c r="H31" t="s">
        <v>120</v>
      </c>
      <c r="I31" t="s">
        <v>104</v>
      </c>
      <c r="J31" t="str">
        <f t="shared" si="0"/>
        <v>aw_pp_production_product</v>
      </c>
      <c r="K31" t="s">
        <v>116</v>
      </c>
      <c r="L31" s="3" t="s">
        <v>42</v>
      </c>
      <c r="M31" s="3">
        <v>4</v>
      </c>
      <c r="P31" t="s">
        <v>120</v>
      </c>
      <c r="Q31" t="s">
        <v>125</v>
      </c>
    </row>
    <row r="32" spans="1:18" x14ac:dyDescent="0.2">
      <c r="C32" t="s">
        <v>128</v>
      </c>
      <c r="D32" t="s">
        <v>42</v>
      </c>
      <c r="E32">
        <v>2</v>
      </c>
      <c r="H32" t="s">
        <v>121</v>
      </c>
      <c r="I32" t="s">
        <v>104</v>
      </c>
      <c r="J32" t="str">
        <f t="shared" si="0"/>
        <v>aw_pp_production_product</v>
      </c>
      <c r="K32" t="s">
        <v>117</v>
      </c>
      <c r="L32" s="3" t="s">
        <v>42</v>
      </c>
      <c r="M32" s="3">
        <v>2</v>
      </c>
      <c r="P32" t="s">
        <v>121</v>
      </c>
      <c r="Q32" t="s">
        <v>126</v>
      </c>
    </row>
    <row r="33" spans="3:17" x14ac:dyDescent="0.2">
      <c r="C33" t="s">
        <v>129</v>
      </c>
      <c r="D33" t="s">
        <v>42</v>
      </c>
      <c r="E33">
        <v>2</v>
      </c>
      <c r="H33" t="s">
        <v>122</v>
      </c>
      <c r="I33" t="s">
        <v>104</v>
      </c>
      <c r="J33" t="str">
        <f t="shared" si="0"/>
        <v>aw_pp_production_product</v>
      </c>
      <c r="K33" t="s">
        <v>115</v>
      </c>
      <c r="L33" s="3" t="s">
        <v>42</v>
      </c>
      <c r="M33" s="3">
        <v>2</v>
      </c>
      <c r="P33" t="s">
        <v>122</v>
      </c>
      <c r="Q33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6581-332F-0547-BDF6-5608657116E2}">
  <dimension ref="A1:R32"/>
  <sheetViews>
    <sheetView topLeftCell="Q1" zoomScale="150" workbookViewId="0">
      <selection activeCell="R22" sqref="R22"/>
    </sheetView>
  </sheetViews>
  <sheetFormatPr baseColWidth="10" defaultRowHeight="15" x14ac:dyDescent="0.2"/>
  <cols>
    <col min="1" max="1" width="30" bestFit="1" customWidth="1"/>
    <col min="2" max="2" width="26.33203125" bestFit="1" customWidth="1"/>
    <col min="3" max="3" width="22.6640625" bestFit="1" customWidth="1"/>
    <col min="4" max="4" width="24.33203125" bestFit="1" customWidth="1"/>
    <col min="8" max="8" width="88.1640625" bestFit="1" customWidth="1"/>
    <col min="9" max="9" width="33.1640625" bestFit="1" customWidth="1"/>
    <col min="10" max="10" width="35" bestFit="1" customWidth="1"/>
    <col min="11" max="11" width="30.33203125" bestFit="1" customWidth="1"/>
    <col min="16" max="16" width="85.6640625" bestFit="1" customWidth="1"/>
    <col min="17" max="17" width="50" bestFit="1" customWidth="1"/>
  </cols>
  <sheetData>
    <row r="1" spans="1:18" x14ac:dyDescent="0.2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  <c r="N1" s="1" t="s">
        <v>32</v>
      </c>
      <c r="O1" s="1" t="s">
        <v>33</v>
      </c>
      <c r="P1" s="1" t="s">
        <v>34</v>
      </c>
      <c r="Q1" s="2" t="s">
        <v>123</v>
      </c>
      <c r="R1" s="2" t="s">
        <v>105</v>
      </c>
    </row>
    <row r="2" spans="1:18" x14ac:dyDescent="0.2">
      <c r="A2" t="s">
        <v>15</v>
      </c>
      <c r="B2" t="s">
        <v>132</v>
      </c>
      <c r="C2" t="s">
        <v>141</v>
      </c>
      <c r="D2" t="s">
        <v>37</v>
      </c>
      <c r="F2" t="s">
        <v>39</v>
      </c>
      <c r="G2" t="s">
        <v>40</v>
      </c>
      <c r="H2" t="s">
        <v>152</v>
      </c>
      <c r="I2" t="s">
        <v>104</v>
      </c>
      <c r="J2" t="str">
        <f>"aw_"&amp;VLOOKUP(B2,_source_tables!B:E, 4, 0)&amp;"_"&amp;B2</f>
        <v>aw_ppoh_purchasing_purchaseorderheader</v>
      </c>
      <c r="K2" t="str">
        <f>VLOOKUP(B2,_source_tables!B:E, 4, 0)&amp;"_"&amp;C2</f>
        <v>ppoh_purchaseorderid</v>
      </c>
      <c r="L2" t="s">
        <v>37</v>
      </c>
      <c r="N2" t="s">
        <v>39</v>
      </c>
      <c r="O2" t="s">
        <v>40</v>
      </c>
      <c r="P2" t="s">
        <v>152</v>
      </c>
      <c r="Q2" t="s">
        <v>124</v>
      </c>
    </row>
    <row r="3" spans="1:18" x14ac:dyDescent="0.2">
      <c r="A3" t="s">
        <v>15</v>
      </c>
      <c r="B3" t="s">
        <v>132</v>
      </c>
      <c r="C3" t="s">
        <v>142</v>
      </c>
      <c r="D3" t="s">
        <v>52</v>
      </c>
      <c r="F3" t="s">
        <v>51</v>
      </c>
      <c r="G3" t="s">
        <v>40</v>
      </c>
      <c r="H3" t="s">
        <v>153</v>
      </c>
      <c r="I3" t="s">
        <v>104</v>
      </c>
      <c r="J3" t="str">
        <f>$J$2</f>
        <v>aw_ppoh_purchasing_purchaseorderheader</v>
      </c>
      <c r="K3" t="str">
        <f>VLOOKUP(B3,_source_tables!B:E, 4, 0)&amp;"_"&amp;C3</f>
        <v>ppoh_revisionnumber</v>
      </c>
      <c r="L3" t="s">
        <v>52</v>
      </c>
      <c r="N3" t="s">
        <v>51</v>
      </c>
      <c r="O3" t="s">
        <v>40</v>
      </c>
      <c r="P3" t="s">
        <v>153</v>
      </c>
      <c r="Q3" t="s">
        <v>124</v>
      </c>
    </row>
    <row r="4" spans="1:18" x14ac:dyDescent="0.2">
      <c r="A4" t="s">
        <v>15</v>
      </c>
      <c r="B4" t="s">
        <v>132</v>
      </c>
      <c r="C4" t="s">
        <v>143</v>
      </c>
      <c r="D4" t="s">
        <v>52</v>
      </c>
      <c r="F4" t="s">
        <v>51</v>
      </c>
      <c r="G4" t="s">
        <v>40</v>
      </c>
      <c r="H4" t="s">
        <v>154</v>
      </c>
      <c r="I4" t="s">
        <v>104</v>
      </c>
      <c r="J4" t="str">
        <f>$J$2</f>
        <v>aw_ppoh_purchasing_purchaseorderheader</v>
      </c>
      <c r="K4" t="str">
        <f>VLOOKUP(B4,_source_tables!B:E, 4, 0)&amp;"_"&amp;C4</f>
        <v>ppoh_status</v>
      </c>
      <c r="L4" t="s">
        <v>52</v>
      </c>
      <c r="N4" t="s">
        <v>51</v>
      </c>
      <c r="O4" t="s">
        <v>40</v>
      </c>
      <c r="P4" t="s">
        <v>154</v>
      </c>
      <c r="Q4" t="s">
        <v>124</v>
      </c>
    </row>
    <row r="5" spans="1:18" x14ac:dyDescent="0.2">
      <c r="A5" t="s">
        <v>15</v>
      </c>
      <c r="B5" t="s">
        <v>132</v>
      </c>
      <c r="C5" t="s">
        <v>144</v>
      </c>
      <c r="D5" t="s">
        <v>37</v>
      </c>
      <c r="F5" t="s">
        <v>39</v>
      </c>
      <c r="G5" t="s">
        <v>40</v>
      </c>
      <c r="H5" t="s">
        <v>155</v>
      </c>
      <c r="I5" t="s">
        <v>104</v>
      </c>
      <c r="J5" t="str">
        <f>$J$2</f>
        <v>aw_ppoh_purchasing_purchaseorderheader</v>
      </c>
      <c r="K5" t="str">
        <f>VLOOKUP(B5,_source_tables!B:E, 4, 0)&amp;"_"&amp;C5</f>
        <v>ppoh_employeeid</v>
      </c>
      <c r="L5" t="s">
        <v>37</v>
      </c>
      <c r="N5" t="s">
        <v>39</v>
      </c>
      <c r="O5" t="s">
        <v>40</v>
      </c>
      <c r="P5" t="s">
        <v>155</v>
      </c>
      <c r="Q5" t="s">
        <v>124</v>
      </c>
    </row>
    <row r="6" spans="1:18" x14ac:dyDescent="0.2">
      <c r="A6" t="s">
        <v>15</v>
      </c>
      <c r="B6" t="s">
        <v>132</v>
      </c>
      <c r="C6" t="s">
        <v>145</v>
      </c>
      <c r="D6" t="s">
        <v>37</v>
      </c>
      <c r="F6" t="s">
        <v>39</v>
      </c>
      <c r="G6" t="s">
        <v>40</v>
      </c>
      <c r="H6" t="s">
        <v>156</v>
      </c>
      <c r="I6" t="s">
        <v>104</v>
      </c>
      <c r="J6" t="str">
        <f t="shared" ref="J6:J32" si="0">$J$2</f>
        <v>aw_ppoh_purchasing_purchaseorderheader</v>
      </c>
      <c r="K6" t="str">
        <f>VLOOKUP(B6,_source_tables!B:E, 4, 0)&amp;"_"&amp;C6</f>
        <v>ppoh_vendorid</v>
      </c>
      <c r="L6" t="s">
        <v>37</v>
      </c>
      <c r="N6" t="s">
        <v>39</v>
      </c>
      <c r="O6" t="s">
        <v>40</v>
      </c>
      <c r="P6" t="s">
        <v>156</v>
      </c>
      <c r="Q6" t="s">
        <v>124</v>
      </c>
      <c r="R6" s="3"/>
    </row>
    <row r="7" spans="1:18" x14ac:dyDescent="0.2">
      <c r="A7" t="s">
        <v>15</v>
      </c>
      <c r="B7" t="s">
        <v>139</v>
      </c>
      <c r="C7" t="s">
        <v>182</v>
      </c>
      <c r="D7" t="s">
        <v>42</v>
      </c>
      <c r="E7" t="s">
        <v>38</v>
      </c>
      <c r="H7" t="s">
        <v>186</v>
      </c>
      <c r="I7" t="s">
        <v>104</v>
      </c>
      <c r="J7" t="str">
        <f t="shared" si="0"/>
        <v>aw_ppoh_purchasing_purchaseorderheader</v>
      </c>
      <c r="K7" t="str">
        <f>VLOOKUP(B7,_source_tables!B:E, 4, 0)&amp;"_"&amp;C$6&amp;"_"&amp;C7</f>
        <v>pv_vendorid_accountnumber</v>
      </c>
      <c r="L7" t="s">
        <v>42</v>
      </c>
      <c r="M7" t="s">
        <v>38</v>
      </c>
      <c r="P7" t="s">
        <v>186</v>
      </c>
      <c r="Q7" t="s">
        <v>124</v>
      </c>
      <c r="R7" s="3" t="s">
        <v>192</v>
      </c>
    </row>
    <row r="8" spans="1:18" x14ac:dyDescent="0.2">
      <c r="A8" t="s">
        <v>15</v>
      </c>
      <c r="B8" t="s">
        <v>139</v>
      </c>
      <c r="C8" t="s">
        <v>44</v>
      </c>
      <c r="D8" t="s">
        <v>42</v>
      </c>
      <c r="E8" t="s">
        <v>47</v>
      </c>
      <c r="H8" t="s">
        <v>187</v>
      </c>
      <c r="I8" t="s">
        <v>104</v>
      </c>
      <c r="J8" t="str">
        <f t="shared" si="0"/>
        <v>aw_ppoh_purchasing_purchaseorderheader</v>
      </c>
      <c r="K8" t="str">
        <f>VLOOKUP(B8,_source_tables!B:E, 4, 0)&amp;"_"&amp;C$6&amp;"_"&amp;C8</f>
        <v>pv_vendorid_name</v>
      </c>
      <c r="L8" t="s">
        <v>42</v>
      </c>
      <c r="M8" t="s">
        <v>47</v>
      </c>
      <c r="P8" t="s">
        <v>187</v>
      </c>
      <c r="Q8" t="s">
        <v>124</v>
      </c>
    </row>
    <row r="9" spans="1:18" x14ac:dyDescent="0.2">
      <c r="A9" t="s">
        <v>15</v>
      </c>
      <c r="B9" t="s">
        <v>139</v>
      </c>
      <c r="C9" t="s">
        <v>183</v>
      </c>
      <c r="D9" t="s">
        <v>52</v>
      </c>
      <c r="F9" t="s">
        <v>51</v>
      </c>
      <c r="G9" t="s">
        <v>40</v>
      </c>
      <c r="H9" t="s">
        <v>188</v>
      </c>
      <c r="I9" t="s">
        <v>104</v>
      </c>
      <c r="J9" t="str">
        <f t="shared" si="0"/>
        <v>aw_ppoh_purchasing_purchaseorderheader</v>
      </c>
      <c r="K9" t="str">
        <f>VLOOKUP(B9,_source_tables!B:E, 4, 0)&amp;"_"&amp;C$6&amp;"_"&amp;C9</f>
        <v>pv_vendorid_creditrating</v>
      </c>
      <c r="L9" t="s">
        <v>52</v>
      </c>
      <c r="N9" t="s">
        <v>51</v>
      </c>
      <c r="O9" t="s">
        <v>40</v>
      </c>
      <c r="P9" t="s">
        <v>188</v>
      </c>
      <c r="Q9" t="s">
        <v>124</v>
      </c>
    </row>
    <row r="10" spans="1:18" x14ac:dyDescent="0.2">
      <c r="A10" t="s">
        <v>15</v>
      </c>
      <c r="B10" t="s">
        <v>139</v>
      </c>
      <c r="C10" t="s">
        <v>184</v>
      </c>
      <c r="D10" t="s">
        <v>45</v>
      </c>
      <c r="H10" t="s">
        <v>189</v>
      </c>
      <c r="I10" t="s">
        <v>104</v>
      </c>
      <c r="J10" t="str">
        <f t="shared" si="0"/>
        <v>aw_ppoh_purchasing_purchaseorderheader</v>
      </c>
      <c r="K10" t="str">
        <f>VLOOKUP(B10,_source_tables!B:E, 4, 0)&amp;"_"&amp;C$6&amp;"_"&amp;C10</f>
        <v>pv_vendorid_preferredvendorstatus</v>
      </c>
      <c r="L10" t="s">
        <v>45</v>
      </c>
      <c r="P10" t="s">
        <v>189</v>
      </c>
      <c r="Q10" t="s">
        <v>124</v>
      </c>
    </row>
    <row r="11" spans="1:18" x14ac:dyDescent="0.2">
      <c r="A11" t="s">
        <v>15</v>
      </c>
      <c r="B11" t="s">
        <v>139</v>
      </c>
      <c r="C11" t="s">
        <v>185</v>
      </c>
      <c r="D11" t="s">
        <v>42</v>
      </c>
      <c r="E11" t="s">
        <v>190</v>
      </c>
      <c r="H11" t="s">
        <v>191</v>
      </c>
      <c r="I11" t="s">
        <v>104</v>
      </c>
      <c r="J11" t="str">
        <f t="shared" si="0"/>
        <v>aw_ppoh_purchasing_purchaseorderheader</v>
      </c>
      <c r="K11" t="str">
        <f>VLOOKUP(B11,_source_tables!B:E, 4, 0)&amp;"_"&amp;C$6&amp;"_"&amp;C11</f>
        <v>pv_vendorid_purchasingwebserviceurl</v>
      </c>
      <c r="L11" t="s">
        <v>42</v>
      </c>
      <c r="M11" t="s">
        <v>190</v>
      </c>
      <c r="P11" t="s">
        <v>191</v>
      </c>
      <c r="Q11" t="s">
        <v>124</v>
      </c>
    </row>
    <row r="12" spans="1:18" ht="14" customHeight="1" x14ac:dyDescent="0.2">
      <c r="A12" t="s">
        <v>15</v>
      </c>
      <c r="B12" t="s">
        <v>132</v>
      </c>
      <c r="C12" t="s">
        <v>146</v>
      </c>
      <c r="D12" t="s">
        <v>37</v>
      </c>
      <c r="F12" t="s">
        <v>39</v>
      </c>
      <c r="G12" t="s">
        <v>40</v>
      </c>
      <c r="H12" t="s">
        <v>157</v>
      </c>
      <c r="I12" t="s">
        <v>104</v>
      </c>
      <c r="J12" t="str">
        <f t="shared" si="0"/>
        <v>aw_ppoh_purchasing_purchaseorderheader</v>
      </c>
      <c r="K12" t="str">
        <f>VLOOKUP(B12,_source_tables!B:E, 4, 0)&amp;"_"&amp;C12</f>
        <v>ppoh_shipmethodid</v>
      </c>
      <c r="L12" t="s">
        <v>37</v>
      </c>
      <c r="N12" t="s">
        <v>39</v>
      </c>
      <c r="O12" t="s">
        <v>40</v>
      </c>
      <c r="P12" t="s">
        <v>157</v>
      </c>
      <c r="Q12" t="s">
        <v>124</v>
      </c>
    </row>
    <row r="13" spans="1:18" x14ac:dyDescent="0.2">
      <c r="A13" t="s">
        <v>15</v>
      </c>
      <c r="B13" t="s">
        <v>136</v>
      </c>
      <c r="C13" t="s">
        <v>44</v>
      </c>
      <c r="D13" t="s">
        <v>42</v>
      </c>
      <c r="E13" t="s">
        <v>47</v>
      </c>
      <c r="H13" t="s">
        <v>165</v>
      </c>
      <c r="I13" t="s">
        <v>104</v>
      </c>
      <c r="J13" t="str">
        <f t="shared" si="0"/>
        <v>aw_ppoh_purchasing_purchaseorderheader</v>
      </c>
      <c r="K13" t="str">
        <f>VLOOKUP(B13,_source_tables!B:E, 4, 0)&amp;"_"&amp;C13</f>
        <v>psm_name</v>
      </c>
      <c r="L13" t="s">
        <v>42</v>
      </c>
      <c r="M13" t="s">
        <v>47</v>
      </c>
      <c r="P13" t="s">
        <v>165</v>
      </c>
      <c r="Q13" t="s">
        <v>124</v>
      </c>
      <c r="R13" s="3" t="s">
        <v>168</v>
      </c>
    </row>
    <row r="14" spans="1:18" x14ac:dyDescent="0.2">
      <c r="A14" t="s">
        <v>15</v>
      </c>
      <c r="B14" t="s">
        <v>136</v>
      </c>
      <c r="C14" t="s">
        <v>163</v>
      </c>
      <c r="D14" t="s">
        <v>53</v>
      </c>
      <c r="F14">
        <v>38</v>
      </c>
      <c r="G14">
        <v>10</v>
      </c>
      <c r="H14" t="s">
        <v>166</v>
      </c>
      <c r="I14" t="s">
        <v>104</v>
      </c>
      <c r="J14" t="str">
        <f t="shared" si="0"/>
        <v>aw_ppoh_purchasing_purchaseorderheader</v>
      </c>
      <c r="K14" t="str">
        <f>VLOOKUP(B14,_source_tables!B:E, 4, 0)&amp;"_"&amp;C14</f>
        <v>psm_shipbase</v>
      </c>
      <c r="L14" t="s">
        <v>53</v>
      </c>
      <c r="N14">
        <v>38</v>
      </c>
      <c r="O14">
        <v>10</v>
      </c>
      <c r="P14" t="s">
        <v>166</v>
      </c>
      <c r="Q14" t="s">
        <v>124</v>
      </c>
    </row>
    <row r="15" spans="1:18" x14ac:dyDescent="0.2">
      <c r="A15" t="s">
        <v>15</v>
      </c>
      <c r="B15" t="s">
        <v>136</v>
      </c>
      <c r="C15" t="s">
        <v>164</v>
      </c>
      <c r="D15" t="s">
        <v>53</v>
      </c>
      <c r="F15">
        <v>38</v>
      </c>
      <c r="G15">
        <v>10</v>
      </c>
      <c r="H15" t="s">
        <v>167</v>
      </c>
      <c r="I15" t="s">
        <v>104</v>
      </c>
      <c r="J15" t="str">
        <f t="shared" si="0"/>
        <v>aw_ppoh_purchasing_purchaseorderheader</v>
      </c>
      <c r="K15" t="str">
        <f>VLOOKUP(B15,_source_tables!B:E, 4, 0)&amp;"_"&amp;C15</f>
        <v>psm_shiprate</v>
      </c>
      <c r="L15" t="s">
        <v>53</v>
      </c>
      <c r="N15">
        <v>38</v>
      </c>
      <c r="O15">
        <v>10</v>
      </c>
      <c r="P15" t="s">
        <v>167</v>
      </c>
      <c r="Q15" t="s">
        <v>124</v>
      </c>
    </row>
    <row r="16" spans="1:18" x14ac:dyDescent="0.2">
      <c r="A16" t="s">
        <v>15</v>
      </c>
      <c r="B16" t="s">
        <v>132</v>
      </c>
      <c r="C16" t="s">
        <v>147</v>
      </c>
      <c r="D16" t="s">
        <v>43</v>
      </c>
      <c r="H16" t="s">
        <v>158</v>
      </c>
      <c r="I16" t="s">
        <v>104</v>
      </c>
      <c r="J16" t="str">
        <f t="shared" si="0"/>
        <v>aw_ppoh_purchasing_purchaseorderheader</v>
      </c>
      <c r="K16" t="str">
        <f>VLOOKUP(B16,_source_tables!B:E, 4, 0)&amp;"_"&amp;C16</f>
        <v>ppoh_orderdate</v>
      </c>
      <c r="L16" t="s">
        <v>43</v>
      </c>
      <c r="P16" t="s">
        <v>158</v>
      </c>
      <c r="Q16" t="s">
        <v>124</v>
      </c>
    </row>
    <row r="17" spans="1:18" x14ac:dyDescent="0.2">
      <c r="A17" t="s">
        <v>15</v>
      </c>
      <c r="B17" t="s">
        <v>132</v>
      </c>
      <c r="C17" t="s">
        <v>148</v>
      </c>
      <c r="D17" t="s">
        <v>43</v>
      </c>
      <c r="H17" t="s">
        <v>159</v>
      </c>
      <c r="I17" t="s">
        <v>104</v>
      </c>
      <c r="J17" t="str">
        <f t="shared" si="0"/>
        <v>aw_ppoh_purchasing_purchaseorderheader</v>
      </c>
      <c r="K17" t="str">
        <f>VLOOKUP(B17,_source_tables!B:E, 4, 0)&amp;"_"&amp;C17</f>
        <v>ppoh_shipdate</v>
      </c>
      <c r="L17" t="s">
        <v>43</v>
      </c>
      <c r="P17" t="s">
        <v>159</v>
      </c>
      <c r="Q17" t="s">
        <v>124</v>
      </c>
    </row>
    <row r="18" spans="1:18" x14ac:dyDescent="0.2">
      <c r="A18" t="s">
        <v>15</v>
      </c>
      <c r="B18" t="s">
        <v>132</v>
      </c>
      <c r="C18" t="s">
        <v>149</v>
      </c>
      <c r="D18" t="s">
        <v>53</v>
      </c>
      <c r="F18">
        <v>38</v>
      </c>
      <c r="G18">
        <v>10</v>
      </c>
      <c r="H18" t="s">
        <v>160</v>
      </c>
      <c r="I18" t="s">
        <v>104</v>
      </c>
      <c r="J18" t="str">
        <f t="shared" si="0"/>
        <v>aw_ppoh_purchasing_purchaseorderheader</v>
      </c>
      <c r="K18" t="str">
        <f>VLOOKUP(B18,_source_tables!B:E, 4, 0)&amp;"_"&amp;C18</f>
        <v>ppoh_subtotal</v>
      </c>
      <c r="L18" t="s">
        <v>53</v>
      </c>
      <c r="N18">
        <v>38</v>
      </c>
      <c r="O18">
        <v>10</v>
      </c>
      <c r="P18" t="s">
        <v>160</v>
      </c>
      <c r="Q18" t="s">
        <v>124</v>
      </c>
    </row>
    <row r="19" spans="1:18" x14ac:dyDescent="0.2">
      <c r="A19" t="s">
        <v>15</v>
      </c>
      <c r="B19" t="s">
        <v>132</v>
      </c>
      <c r="C19" t="s">
        <v>150</v>
      </c>
      <c r="D19" t="s">
        <v>53</v>
      </c>
      <c r="F19">
        <v>38</v>
      </c>
      <c r="G19">
        <v>10</v>
      </c>
      <c r="H19" t="s">
        <v>161</v>
      </c>
      <c r="I19" t="s">
        <v>104</v>
      </c>
      <c r="J19" t="str">
        <f t="shared" si="0"/>
        <v>aw_ppoh_purchasing_purchaseorderheader</v>
      </c>
      <c r="K19" t="str">
        <f>VLOOKUP(B19,_source_tables!B:E, 4, 0)&amp;"_"&amp;C19</f>
        <v>ppoh_taxamt</v>
      </c>
      <c r="L19" t="s">
        <v>53</v>
      </c>
      <c r="N19">
        <v>38</v>
      </c>
      <c r="O19">
        <v>10</v>
      </c>
      <c r="P19" t="s">
        <v>161</v>
      </c>
      <c r="Q19" t="s">
        <v>124</v>
      </c>
    </row>
    <row r="20" spans="1:18" x14ac:dyDescent="0.2">
      <c r="A20" t="s">
        <v>15</v>
      </c>
      <c r="B20" t="s">
        <v>132</v>
      </c>
      <c r="C20" t="s">
        <v>151</v>
      </c>
      <c r="D20" t="s">
        <v>53</v>
      </c>
      <c r="F20">
        <v>38</v>
      </c>
      <c r="G20">
        <v>10</v>
      </c>
      <c r="H20" t="s">
        <v>162</v>
      </c>
      <c r="I20" t="s">
        <v>104</v>
      </c>
      <c r="J20" t="str">
        <f t="shared" si="0"/>
        <v>aw_ppoh_purchasing_purchaseorderheader</v>
      </c>
      <c r="K20" t="str">
        <f>VLOOKUP(B20,_source_tables!B:E, 4, 0)&amp;"_"&amp;C20</f>
        <v>ppoh_freight</v>
      </c>
      <c r="L20" t="s">
        <v>53</v>
      </c>
      <c r="N20">
        <v>38</v>
      </c>
      <c r="O20">
        <v>10</v>
      </c>
      <c r="P20" t="s">
        <v>162</v>
      </c>
      <c r="Q20" t="s">
        <v>124</v>
      </c>
    </row>
    <row r="21" spans="1:18" x14ac:dyDescent="0.2">
      <c r="A21" t="s">
        <v>15</v>
      </c>
      <c r="B21" t="s">
        <v>132</v>
      </c>
      <c r="C21" t="s">
        <v>36</v>
      </c>
      <c r="D21" t="s">
        <v>43</v>
      </c>
      <c r="H21" t="s">
        <v>41</v>
      </c>
      <c r="I21" t="s">
        <v>104</v>
      </c>
      <c r="J21" t="str">
        <f t="shared" si="0"/>
        <v>aw_ppoh_purchasing_purchaseorderheader</v>
      </c>
      <c r="K21" t="str">
        <f>VLOOKUP(B21,_source_tables!B:E, 4, 0)&amp;"_"&amp;C21</f>
        <v>ppoh_modifieddate</v>
      </c>
      <c r="L21" t="s">
        <v>43</v>
      </c>
      <c r="P21" t="s">
        <v>41</v>
      </c>
      <c r="Q21" t="s">
        <v>124</v>
      </c>
    </row>
    <row r="22" spans="1:18" x14ac:dyDescent="0.2">
      <c r="A22" t="s">
        <v>15</v>
      </c>
      <c r="B22" t="s">
        <v>135</v>
      </c>
      <c r="C22" t="s">
        <v>169</v>
      </c>
      <c r="D22" t="s">
        <v>37</v>
      </c>
      <c r="F22" t="s">
        <v>39</v>
      </c>
      <c r="G22" t="s">
        <v>40</v>
      </c>
      <c r="H22" t="s">
        <v>175</v>
      </c>
      <c r="I22" t="s">
        <v>104</v>
      </c>
      <c r="J22" t="str">
        <f t="shared" si="0"/>
        <v>aw_ppoh_purchasing_purchaseorderheader</v>
      </c>
      <c r="K22" t="str">
        <f>VLOOKUP(B22,_source_tables!B:E, 4, 0)&amp;"_"&amp;C$2&amp;"_"&amp;C22</f>
        <v>ppod_purchaseorderid_purchaseorderdetailid</v>
      </c>
      <c r="L22" t="s">
        <v>37</v>
      </c>
      <c r="N22" t="s">
        <v>39</v>
      </c>
      <c r="O22" t="s">
        <v>40</v>
      </c>
      <c r="P22" t="s">
        <v>175</v>
      </c>
      <c r="Q22" t="s">
        <v>124</v>
      </c>
      <c r="R22" s="3" t="s">
        <v>193</v>
      </c>
    </row>
    <row r="23" spans="1:18" x14ac:dyDescent="0.2">
      <c r="A23" t="s">
        <v>15</v>
      </c>
      <c r="B23" t="s">
        <v>135</v>
      </c>
      <c r="C23" t="s">
        <v>170</v>
      </c>
      <c r="D23" t="s">
        <v>43</v>
      </c>
      <c r="H23" t="s">
        <v>176</v>
      </c>
      <c r="I23" t="s">
        <v>104</v>
      </c>
      <c r="J23" t="str">
        <f t="shared" si="0"/>
        <v>aw_ppoh_purchasing_purchaseorderheader</v>
      </c>
      <c r="K23" t="str">
        <f>VLOOKUP(B23,_source_tables!B:E, 4, 0)&amp;"_"&amp;C$2&amp;"_"&amp;C23</f>
        <v>ppod_purchaseorderid_duedate</v>
      </c>
      <c r="L23" t="s">
        <v>43</v>
      </c>
      <c r="P23" t="s">
        <v>176</v>
      </c>
      <c r="Q23" t="s">
        <v>124</v>
      </c>
    </row>
    <row r="24" spans="1:18" x14ac:dyDescent="0.2">
      <c r="A24" t="s">
        <v>15</v>
      </c>
      <c r="B24" t="s">
        <v>135</v>
      </c>
      <c r="C24" t="s">
        <v>171</v>
      </c>
      <c r="D24" t="s">
        <v>52</v>
      </c>
      <c r="F24" t="s">
        <v>51</v>
      </c>
      <c r="G24" t="s">
        <v>40</v>
      </c>
      <c r="H24" t="s">
        <v>177</v>
      </c>
      <c r="I24" t="s">
        <v>104</v>
      </c>
      <c r="J24" t="str">
        <f t="shared" si="0"/>
        <v>aw_ppoh_purchasing_purchaseorderheader</v>
      </c>
      <c r="K24" t="str">
        <f>VLOOKUP(B24,_source_tables!B:E, 4, 0)&amp;"_"&amp;C$2&amp;"_"&amp;C24</f>
        <v>ppod_purchaseorderid_orderqty</v>
      </c>
      <c r="L24" t="s">
        <v>52</v>
      </c>
      <c r="N24" t="s">
        <v>51</v>
      </c>
      <c r="O24" t="s">
        <v>40</v>
      </c>
      <c r="P24" t="s">
        <v>177</v>
      </c>
      <c r="Q24" t="s">
        <v>124</v>
      </c>
    </row>
    <row r="25" spans="1:18" x14ac:dyDescent="0.2">
      <c r="A25" t="s">
        <v>15</v>
      </c>
      <c r="B25" t="s">
        <v>135</v>
      </c>
      <c r="C25" t="s">
        <v>56</v>
      </c>
      <c r="D25" t="s">
        <v>37</v>
      </c>
      <c r="F25" t="s">
        <v>39</v>
      </c>
      <c r="G25" t="s">
        <v>40</v>
      </c>
      <c r="H25" t="s">
        <v>178</v>
      </c>
      <c r="I25" t="s">
        <v>104</v>
      </c>
      <c r="J25" t="str">
        <f t="shared" si="0"/>
        <v>aw_ppoh_purchasing_purchaseorderheader</v>
      </c>
      <c r="K25" t="str">
        <f>VLOOKUP(B25,_source_tables!B:E, 4, 0)&amp;"_"&amp;C$2&amp;"_"&amp;C25</f>
        <v>ppod_purchaseorderid_productid</v>
      </c>
      <c r="L25" t="s">
        <v>37</v>
      </c>
      <c r="N25" t="s">
        <v>39</v>
      </c>
      <c r="O25" t="s">
        <v>40</v>
      </c>
      <c r="P25" t="s">
        <v>178</v>
      </c>
      <c r="Q25" t="s">
        <v>124</v>
      </c>
    </row>
    <row r="26" spans="1:18" x14ac:dyDescent="0.2">
      <c r="A26" t="s">
        <v>15</v>
      </c>
      <c r="B26" t="s">
        <v>135</v>
      </c>
      <c r="C26" t="s">
        <v>172</v>
      </c>
      <c r="D26" t="s">
        <v>53</v>
      </c>
      <c r="F26">
        <v>38</v>
      </c>
      <c r="G26">
        <v>10</v>
      </c>
      <c r="H26" t="s">
        <v>179</v>
      </c>
      <c r="I26" t="s">
        <v>104</v>
      </c>
      <c r="J26" t="str">
        <f t="shared" si="0"/>
        <v>aw_ppoh_purchasing_purchaseorderheader</v>
      </c>
      <c r="K26" t="str">
        <f>VLOOKUP(B26,_source_tables!B:E, 4, 0)&amp;"_"&amp;C$2&amp;"_"&amp;C26</f>
        <v>ppod_purchaseorderid_unitprice</v>
      </c>
      <c r="L26" t="s">
        <v>53</v>
      </c>
      <c r="N26">
        <v>38</v>
      </c>
      <c r="O26">
        <v>10</v>
      </c>
      <c r="P26" t="s">
        <v>179</v>
      </c>
      <c r="Q26" t="s">
        <v>124</v>
      </c>
    </row>
    <row r="27" spans="1:18" x14ac:dyDescent="0.2">
      <c r="A27" t="s">
        <v>15</v>
      </c>
      <c r="B27" t="s">
        <v>135</v>
      </c>
      <c r="C27" t="s">
        <v>173</v>
      </c>
      <c r="D27" t="s">
        <v>53</v>
      </c>
      <c r="F27" t="s">
        <v>49</v>
      </c>
      <c r="G27" t="s">
        <v>48</v>
      </c>
      <c r="H27" t="s">
        <v>180</v>
      </c>
      <c r="I27" t="s">
        <v>104</v>
      </c>
      <c r="J27" t="str">
        <f t="shared" si="0"/>
        <v>aw_ppoh_purchasing_purchaseorderheader</v>
      </c>
      <c r="K27" t="str">
        <f>VLOOKUP(B27,_source_tables!B:E, 4, 0)&amp;"_"&amp;C$2&amp;"_"&amp;C27</f>
        <v>ppod_purchaseorderid_receivedqty</v>
      </c>
      <c r="L27" t="s">
        <v>53</v>
      </c>
      <c r="N27" t="s">
        <v>49</v>
      </c>
      <c r="O27" t="s">
        <v>48</v>
      </c>
      <c r="P27" t="s">
        <v>180</v>
      </c>
      <c r="Q27" t="s">
        <v>124</v>
      </c>
    </row>
    <row r="28" spans="1:18" x14ac:dyDescent="0.2">
      <c r="A28" t="s">
        <v>15</v>
      </c>
      <c r="B28" t="s">
        <v>135</v>
      </c>
      <c r="C28" t="s">
        <v>174</v>
      </c>
      <c r="D28" t="s">
        <v>53</v>
      </c>
      <c r="F28" t="s">
        <v>49</v>
      </c>
      <c r="G28" t="s">
        <v>48</v>
      </c>
      <c r="H28" t="s">
        <v>181</v>
      </c>
      <c r="I28" t="s">
        <v>104</v>
      </c>
      <c r="J28" t="str">
        <f t="shared" si="0"/>
        <v>aw_ppoh_purchasing_purchaseorderheader</v>
      </c>
      <c r="K28" t="str">
        <f>VLOOKUP(B28,_source_tables!B:E, 4, 0)&amp;"_"&amp;C$2&amp;"_"&amp;C28</f>
        <v>ppod_purchaseorderid_rejectedqty</v>
      </c>
      <c r="L28" t="s">
        <v>53</v>
      </c>
      <c r="N28" t="s">
        <v>49</v>
      </c>
      <c r="O28" t="s">
        <v>48</v>
      </c>
      <c r="P28" t="s">
        <v>181</v>
      </c>
      <c r="Q28" t="s">
        <v>124</v>
      </c>
    </row>
    <row r="29" spans="1:18" x14ac:dyDescent="0.2">
      <c r="C29" t="s">
        <v>118</v>
      </c>
      <c r="D29" t="s">
        <v>43</v>
      </c>
      <c r="H29" t="s">
        <v>119</v>
      </c>
      <c r="I29" t="s">
        <v>104</v>
      </c>
      <c r="J29" t="str">
        <f t="shared" si="0"/>
        <v>aw_ppoh_purchasing_purchaseorderheader</v>
      </c>
      <c r="K29" t="s">
        <v>114</v>
      </c>
      <c r="L29" s="3" t="s">
        <v>43</v>
      </c>
      <c r="M29" s="3"/>
      <c r="P29" t="s">
        <v>119</v>
      </c>
      <c r="Q29" t="s">
        <v>124</v>
      </c>
    </row>
    <row r="30" spans="1:18" x14ac:dyDescent="0.2">
      <c r="C30" t="s">
        <v>130</v>
      </c>
      <c r="D30" t="s">
        <v>42</v>
      </c>
      <c r="E30">
        <v>4</v>
      </c>
      <c r="H30" t="s">
        <v>120</v>
      </c>
      <c r="I30" t="s">
        <v>104</v>
      </c>
      <c r="J30" t="str">
        <f t="shared" si="0"/>
        <v>aw_ppoh_purchasing_purchaseorderheader</v>
      </c>
      <c r="K30" t="s">
        <v>116</v>
      </c>
      <c r="L30" s="3" t="s">
        <v>42</v>
      </c>
      <c r="M30" s="3">
        <v>4</v>
      </c>
      <c r="P30" t="s">
        <v>120</v>
      </c>
      <c r="Q30" t="s">
        <v>125</v>
      </c>
    </row>
    <row r="31" spans="1:18" x14ac:dyDescent="0.2">
      <c r="C31" t="s">
        <v>128</v>
      </c>
      <c r="D31" t="s">
        <v>42</v>
      </c>
      <c r="E31">
        <v>2</v>
      </c>
      <c r="H31" t="s">
        <v>121</v>
      </c>
      <c r="I31" t="s">
        <v>104</v>
      </c>
      <c r="J31" t="str">
        <f t="shared" si="0"/>
        <v>aw_ppoh_purchasing_purchaseorderheader</v>
      </c>
      <c r="K31" t="s">
        <v>117</v>
      </c>
      <c r="L31" s="3" t="s">
        <v>42</v>
      </c>
      <c r="M31" s="3">
        <v>2</v>
      </c>
      <c r="P31" t="s">
        <v>121</v>
      </c>
      <c r="Q31" t="s">
        <v>126</v>
      </c>
    </row>
    <row r="32" spans="1:18" x14ac:dyDescent="0.2">
      <c r="C32" t="s">
        <v>129</v>
      </c>
      <c r="D32" t="s">
        <v>42</v>
      </c>
      <c r="E32">
        <v>2</v>
      </c>
      <c r="H32" t="s">
        <v>122</v>
      </c>
      <c r="I32" t="s">
        <v>104</v>
      </c>
      <c r="J32" t="str">
        <f t="shared" si="0"/>
        <v>aw_ppoh_purchasing_purchaseorderheader</v>
      </c>
      <c r="K32" t="s">
        <v>115</v>
      </c>
      <c r="L32" s="3" t="s">
        <v>42</v>
      </c>
      <c r="M32" s="3">
        <v>2</v>
      </c>
      <c r="P32" t="s">
        <v>122</v>
      </c>
      <c r="Q3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_source_control</vt:lpstr>
      <vt:lpstr>_source_tables</vt:lpstr>
      <vt:lpstr>_target_tables</vt:lpstr>
      <vt:lpstr>aw_pp_production_product</vt:lpstr>
      <vt:lpstr>_purchasing_purchaseorderheader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Forde, Xavier (Direct Line Group) [S]</cp:lastModifiedBy>
  <dcterms:created xsi:type="dcterms:W3CDTF">2022-03-31T14:10:22Z</dcterms:created>
  <dcterms:modified xsi:type="dcterms:W3CDTF">2024-05-29T11:11:32Z</dcterms:modified>
</cp:coreProperties>
</file>